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23655" windowHeight="9975" tabRatio="789"/>
  </bookViews>
  <sheets>
    <sheet name="Suivi" sheetId="1" r:id="rId1"/>
    <sheet name="Pot 10-06-20" sheetId="2" r:id="rId2"/>
    <sheet name="Plafonnement fuite" sheetId="8" r:id="rId3"/>
    <sheet name="Cartes élus 14-11-20" sheetId="6" r:id="rId4"/>
    <sheet name="Entretien 21-11-20" sheetId="3" r:id="rId5"/>
    <sheet name="Colis des anciens 2020" sheetId="4" r:id="rId6"/>
    <sheet name="Guirlandes 02-01-21" sheetId="5" r:id="rId7"/>
    <sheet name="Clé château d'eau 12-03-21" sheetId="7" r:id="rId8"/>
    <sheet name="Elagage Dublé" sheetId="9" r:id="rId9"/>
  </sheet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c r="F19" i="8"/>
  <c r="F18"/>
  <c r="H16"/>
  <c r="E16"/>
  <c r="E12"/>
  <c r="E10"/>
  <c r="C10"/>
  <c r="K37" i="1" l="1"/>
  <c r="F9"/>
  <c r="G9"/>
  <c r="F4"/>
  <c r="G4"/>
  <c r="K9"/>
  <c r="K35"/>
  <c r="J9"/>
  <c r="H35"/>
  <c r="F8"/>
  <c r="G8"/>
  <c r="F3"/>
  <c r="G3"/>
  <c r="I8"/>
  <c r="E35"/>
  <c r="L15"/>
  <c r="I15"/>
  <c r="F15"/>
  <c r="M15"/>
  <c r="G36" i="5"/>
  <c r="K29" i="1"/>
  <c r="H29"/>
  <c r="E33"/>
  <c r="K33"/>
  <c r="K19"/>
  <c r="K21"/>
  <c r="K25"/>
  <c r="K32"/>
  <c r="K16"/>
  <c r="L16"/>
  <c r="L17"/>
  <c r="L18"/>
  <c r="L19"/>
  <c r="K20"/>
  <c r="K22"/>
  <c r="H16"/>
  <c r="I16"/>
  <c r="I17"/>
  <c r="I18"/>
  <c r="H19"/>
  <c r="H33"/>
  <c r="H22"/>
  <c r="H25"/>
  <c r="H20"/>
  <c r="H32"/>
  <c r="H21"/>
  <c r="E32"/>
  <c r="L8"/>
  <c r="E20"/>
  <c r="E21"/>
  <c r="E29"/>
  <c r="E22"/>
  <c r="E16"/>
  <c r="F16"/>
  <c r="F17"/>
  <c r="F18"/>
  <c r="E25"/>
  <c r="E19"/>
  <c r="L20"/>
  <c r="L21"/>
  <c r="L22"/>
  <c r="L23"/>
  <c r="L24"/>
  <c r="L25"/>
  <c r="L26"/>
  <c r="L27"/>
  <c r="L28"/>
  <c r="L29"/>
  <c r="L30"/>
  <c r="L31"/>
  <c r="L32"/>
  <c r="L33"/>
  <c r="L34"/>
  <c r="L35"/>
  <c r="L36"/>
  <c r="L37"/>
  <c r="L38" s="1"/>
  <c r="L39" s="1"/>
  <c r="L40" s="1"/>
  <c r="L41" s="1"/>
  <c r="L42" s="1"/>
  <c r="L43" s="1"/>
  <c r="L44" s="1"/>
  <c r="L45" s="1"/>
  <c r="L46" s="1"/>
  <c r="L47" s="1"/>
  <c r="L48" s="1"/>
  <c r="L49" s="1"/>
  <c r="L50" s="1"/>
  <c r="L51" s="1"/>
  <c r="L52" s="1"/>
  <c r="L53" s="1"/>
  <c r="L54" s="1"/>
  <c r="L55" s="1"/>
  <c r="L56" s="1"/>
  <c r="L57" s="1"/>
  <c r="L58" s="1"/>
  <c r="L59" s="1"/>
  <c r="L60" s="1"/>
  <c r="L61" s="1"/>
  <c r="L62" s="1"/>
  <c r="L63" s="1"/>
  <c r="L64" s="1"/>
  <c r="L65" s="1"/>
  <c r="L66" s="1"/>
  <c r="L67" s="1"/>
  <c r="L68" s="1"/>
  <c r="L69" s="1"/>
  <c r="L70" s="1"/>
  <c r="L71" s="1"/>
  <c r="L72" s="1"/>
  <c r="L73" s="1"/>
  <c r="L74" s="1"/>
  <c r="L75" s="1"/>
  <c r="L76" s="1"/>
  <c r="L77" s="1"/>
  <c r="L78" s="1"/>
  <c r="L79" s="1"/>
  <c r="L80" s="1"/>
  <c r="L81" s="1"/>
  <c r="L82" s="1"/>
  <c r="L83" s="1"/>
  <c r="L84" s="1"/>
  <c r="L85" s="1"/>
  <c r="L86" s="1"/>
  <c r="L87" s="1"/>
  <c r="L88" s="1"/>
  <c r="L89" s="1"/>
  <c r="L90" s="1"/>
  <c r="L91" s="1"/>
  <c r="L92" s="1"/>
  <c r="L93" s="1"/>
  <c r="L94" s="1"/>
  <c r="L95" s="1"/>
  <c r="L96" s="1"/>
  <c r="L97" s="1"/>
  <c r="L98" s="1"/>
  <c r="I19"/>
  <c r="I20"/>
  <c r="I21"/>
  <c r="I22"/>
  <c r="I23"/>
  <c r="I24"/>
  <c r="I25"/>
  <c r="I26"/>
  <c r="I27"/>
  <c r="I28"/>
  <c r="I29"/>
  <c r="I30"/>
  <c r="I31"/>
  <c r="I32"/>
  <c r="I33"/>
  <c r="I34"/>
  <c r="I35"/>
  <c r="I36"/>
  <c r="I37"/>
  <c r="I38" s="1"/>
  <c r="I39" s="1"/>
  <c r="I40" s="1"/>
  <c r="I41" s="1"/>
  <c r="I42" s="1"/>
  <c r="I43" s="1"/>
  <c r="I44" s="1"/>
  <c r="I45" s="1"/>
  <c r="I46" s="1"/>
  <c r="I47" s="1"/>
  <c r="I48" s="1"/>
  <c r="I49" s="1"/>
  <c r="I50" s="1"/>
  <c r="I51" s="1"/>
  <c r="I52" s="1"/>
  <c r="I53" s="1"/>
  <c r="I54" s="1"/>
  <c r="I55" s="1"/>
  <c r="I56" s="1"/>
  <c r="I57" s="1"/>
  <c r="I58" s="1"/>
  <c r="I59" s="1"/>
  <c r="I60" s="1"/>
  <c r="I61" s="1"/>
  <c r="I62" s="1"/>
  <c r="I63" s="1"/>
  <c r="I64" s="1"/>
  <c r="I65" s="1"/>
  <c r="I66" s="1"/>
  <c r="I67" s="1"/>
  <c r="I68" s="1"/>
  <c r="I69" s="1"/>
  <c r="I70" s="1"/>
  <c r="I71" s="1"/>
  <c r="I72" s="1"/>
  <c r="I73" s="1"/>
  <c r="I74" s="1"/>
  <c r="I75" s="1"/>
  <c r="I76" s="1"/>
  <c r="I77" s="1"/>
  <c r="I78" s="1"/>
  <c r="I79" s="1"/>
  <c r="I80" s="1"/>
  <c r="I81" s="1"/>
  <c r="I82" s="1"/>
  <c r="I83" s="1"/>
  <c r="I84" s="1"/>
  <c r="I85" s="1"/>
  <c r="I86" s="1"/>
  <c r="I87" s="1"/>
  <c r="I88" s="1"/>
  <c r="I89" s="1"/>
  <c r="I90" s="1"/>
  <c r="I91" s="1"/>
  <c r="I92" s="1"/>
  <c r="I93" s="1"/>
  <c r="I94" s="1"/>
  <c r="I95" s="1"/>
  <c r="I96" s="1"/>
  <c r="I97" s="1"/>
  <c r="I98" s="1"/>
  <c r="M16"/>
  <c r="M17"/>
  <c r="M18"/>
  <c r="M19" s="1"/>
  <c r="M20" s="1"/>
  <c r="M21" s="1"/>
  <c r="M22" s="1"/>
  <c r="M23" s="1"/>
  <c r="M24" s="1"/>
  <c r="M25" s="1"/>
  <c r="M26" s="1"/>
  <c r="M27" s="1"/>
  <c r="M28" s="1"/>
  <c r="M29" s="1"/>
  <c r="M30" s="1"/>
  <c r="M31" s="1"/>
  <c r="M32" s="1"/>
  <c r="M33" s="1"/>
  <c r="M34" s="1"/>
  <c r="M35" s="1"/>
  <c r="M36" s="1"/>
  <c r="M37" s="1"/>
  <c r="M38" s="1"/>
  <c r="M39" s="1"/>
  <c r="M40" s="1"/>
  <c r="M41" s="1"/>
  <c r="M42" s="1"/>
  <c r="M43" s="1"/>
  <c r="M44" s="1"/>
  <c r="M45" s="1"/>
  <c r="M46" s="1"/>
  <c r="M47" s="1"/>
  <c r="M48" s="1"/>
  <c r="M49" s="1"/>
  <c r="M50" s="1"/>
  <c r="M51" s="1"/>
  <c r="M52" s="1"/>
  <c r="M53" s="1"/>
  <c r="M54" s="1"/>
  <c r="M55" s="1"/>
  <c r="M56" s="1"/>
  <c r="M57" s="1"/>
  <c r="M58" s="1"/>
  <c r="M59" s="1"/>
  <c r="M60" s="1"/>
  <c r="M61" s="1"/>
  <c r="M62" s="1"/>
  <c r="M63" s="1"/>
  <c r="M64" s="1"/>
  <c r="M65" s="1"/>
  <c r="M66" s="1"/>
  <c r="M67" s="1"/>
  <c r="M68" s="1"/>
  <c r="M69" s="1"/>
  <c r="M70" s="1"/>
  <c r="M71" s="1"/>
  <c r="M72" s="1"/>
  <c r="M73" s="1"/>
  <c r="M74" s="1"/>
  <c r="M75" s="1"/>
  <c r="M76" s="1"/>
  <c r="M77" s="1"/>
  <c r="M78" s="1"/>
  <c r="M79" s="1"/>
  <c r="M80" s="1"/>
  <c r="M81" s="1"/>
  <c r="M82" s="1"/>
  <c r="M83" s="1"/>
  <c r="M84" s="1"/>
  <c r="M85" s="1"/>
  <c r="M86" s="1"/>
  <c r="M87" s="1"/>
  <c r="M88" s="1"/>
  <c r="M89" s="1"/>
  <c r="M90" s="1"/>
  <c r="M91" s="1"/>
  <c r="M92" s="1"/>
  <c r="M93" s="1"/>
  <c r="M94" s="1"/>
  <c r="M95" s="1"/>
  <c r="M96" s="1"/>
  <c r="M97" s="1"/>
  <c r="M98" s="1"/>
  <c r="F19"/>
  <c r="F20"/>
  <c r="F21" s="1"/>
  <c r="F22" s="1"/>
  <c r="F23" s="1"/>
  <c r="F24" s="1"/>
  <c r="F25" s="1"/>
  <c r="F26" s="1"/>
  <c r="F27" s="1"/>
  <c r="F28" s="1"/>
  <c r="F29" s="1"/>
  <c r="F30" s="1"/>
  <c r="F31" s="1"/>
  <c r="F32" s="1"/>
  <c r="F33" s="1"/>
  <c r="F34" s="1"/>
  <c r="F35" s="1"/>
  <c r="F36" s="1"/>
  <c r="F37" s="1"/>
  <c r="F38" s="1"/>
  <c r="F39" s="1"/>
  <c r="F40" s="1"/>
  <c r="F41" s="1"/>
  <c r="F42" s="1"/>
  <c r="F43" s="1"/>
  <c r="F44" s="1"/>
  <c r="F45" s="1"/>
  <c r="F46" s="1"/>
  <c r="F47" s="1"/>
  <c r="F48" s="1"/>
  <c r="F49" s="1"/>
  <c r="F50" s="1"/>
  <c r="F51" s="1"/>
  <c r="F52" s="1"/>
  <c r="F53" s="1"/>
  <c r="F54" s="1"/>
  <c r="F55" s="1"/>
  <c r="F56" s="1"/>
  <c r="F57" s="1"/>
  <c r="F58" s="1"/>
  <c r="F59" s="1"/>
  <c r="F60" s="1"/>
  <c r="F61" s="1"/>
  <c r="F62" s="1"/>
  <c r="F63" s="1"/>
  <c r="F64" s="1"/>
  <c r="F65" s="1"/>
  <c r="F66" s="1"/>
  <c r="F67" s="1"/>
  <c r="F68" s="1"/>
  <c r="F69" s="1"/>
  <c r="F70" s="1"/>
  <c r="F71" s="1"/>
  <c r="F72" s="1"/>
  <c r="F73" s="1"/>
  <c r="F74" s="1"/>
  <c r="F75" s="1"/>
  <c r="F76" s="1"/>
  <c r="F77" s="1"/>
  <c r="F78" s="1"/>
  <c r="F79" s="1"/>
  <c r="F80" s="1"/>
  <c r="F81" s="1"/>
  <c r="F82" s="1"/>
  <c r="F83" s="1"/>
  <c r="F84" s="1"/>
  <c r="F85" s="1"/>
  <c r="F86" s="1"/>
  <c r="F87" s="1"/>
  <c r="F88" s="1"/>
  <c r="F89" s="1"/>
  <c r="F90" s="1"/>
  <c r="F91" s="1"/>
  <c r="F92" s="1"/>
  <c r="F93" s="1"/>
  <c r="F94" s="1"/>
  <c r="F95" s="1"/>
  <c r="F96" s="1"/>
  <c r="F97" s="1"/>
  <c r="F98" s="1"/>
</calcChain>
</file>

<file path=xl/sharedStrings.xml><?xml version="1.0" encoding="utf-8"?>
<sst xmlns="http://schemas.openxmlformats.org/spreadsheetml/2006/main" count="88" uniqueCount="75">
  <si>
    <t>Suivi de la réserve d'indemnités</t>
  </si>
  <si>
    <t>Maire</t>
  </si>
  <si>
    <t>Adjoints</t>
  </si>
  <si>
    <t>Indice 1027</t>
  </si>
  <si>
    <t>Brut</t>
  </si>
  <si>
    <t>Net</t>
  </si>
  <si>
    <t>Réserve mensuelle</t>
  </si>
  <si>
    <t>Date</t>
  </si>
  <si>
    <t>Daniel Poincloux</t>
  </si>
  <si>
    <t>Crédit</t>
  </si>
  <si>
    <t>Débit</t>
  </si>
  <si>
    <t>Solde</t>
  </si>
  <si>
    <t>Jean-Claude Chanteau</t>
  </si>
  <si>
    <t>Marie-Pierre Pilloy</t>
  </si>
  <si>
    <t>Libellé</t>
  </si>
  <si>
    <t>Indemnités de juin</t>
  </si>
  <si>
    <t>Indemnités de juillet</t>
  </si>
  <si>
    <t>Indemnités d'août</t>
  </si>
  <si>
    <t>Indemnités de septembre</t>
  </si>
  <si>
    <t>Indemnités d'octobre</t>
  </si>
  <si>
    <t>Indemnités de novembre</t>
  </si>
  <si>
    <t>Indemnités de décembre</t>
  </si>
  <si>
    <t>Indemnités de janvier</t>
  </si>
  <si>
    <t>Fournitures pot du 13 juin</t>
  </si>
  <si>
    <t>Pot 10-06-20'</t>
  </si>
  <si>
    <t>Goudronnage tranchée cours Rousseau</t>
  </si>
  <si>
    <t>Sans</t>
  </si>
  <si>
    <t>3 cartes d'élus</t>
  </si>
  <si>
    <t>Fournitures entretien pour Anna</t>
  </si>
  <si>
    <t>Sacs pour colis</t>
  </si>
  <si>
    <t>Dégust &amp; moi</t>
  </si>
  <si>
    <t>Les chocolats du cœur</t>
  </si>
  <si>
    <t>Ferme de la poste aux chevaux</t>
  </si>
  <si>
    <t>Guirlandes soldées Delbard</t>
  </si>
  <si>
    <t>Cartes élus 14-11-20'</t>
  </si>
  <si>
    <t>Colis des anciens 2020'</t>
  </si>
  <si>
    <t>Guirlandes 02-01-21'</t>
  </si>
  <si>
    <t>Entretien 21-11-20'</t>
  </si>
  <si>
    <t>D.
Poincloux</t>
  </si>
  <si>
    <t>J-C
Chanteau</t>
  </si>
  <si>
    <t>M-P
Pilloy</t>
  </si>
  <si>
    <t>Réserve
totale annuelle</t>
  </si>
  <si>
    <t>Solde total</t>
  </si>
  <si>
    <t>Indemnités de février</t>
  </si>
  <si>
    <t>Double de clé château d'eau</t>
  </si>
  <si>
    <t>Clé château d''eau 12-03-21</t>
  </si>
  <si>
    <t>Indice 1015</t>
  </si>
  <si>
    <t>Mandat
actuel</t>
  </si>
  <si>
    <t>Mandat
précédent</t>
  </si>
  <si>
    <t>Taux maximal 2014</t>
  </si>
  <si>
    <t>Taux maximal 2020</t>
  </si>
  <si>
    <t>Indemnités de mars</t>
  </si>
  <si>
    <t>Élagage Dublé</t>
  </si>
  <si>
    <t>Virement d'équilibrage JCC --&gt; MPP</t>
  </si>
  <si>
    <t>Plafonnement fuite d'eau Poincloux non appliqué officiellement pour ne pas plomber le RPQS</t>
  </si>
  <si>
    <t>Plafonnement fuite'!A1</t>
  </si>
  <si>
    <t>Plafonnement fuite d'eau Poincloux</t>
  </si>
  <si>
    <t>Importante fuite d'eau chez Daniel Poincloux en 2020</t>
  </si>
  <si>
    <r>
      <t>La loi, par l'article L2224-14-4 III bis du CGCT stipule que : "</t>
    </r>
    <r>
      <rPr>
        <i/>
        <sz val="11"/>
        <color rgb="FF000080"/>
        <rFont val="Calibri"/>
        <family val="2"/>
        <scheme val="minor"/>
      </rPr>
      <t>Dès que le service d'eau potable constate une augmentation anormale du volume d'eau consommé par l'occupant d'un local d'habitation susceptible d'être causée par la fuite d'une canalisation, il en informe sans délai l'abonné. Une augmentation du volume d'eau consommé est anormale si le volume d'eau consommé depuis le dernier relevé excède le double du volume d'eau moyen consommé par l'abonné [...] pendant une période équivalente au cours des trois années précédentes</t>
    </r>
    <r>
      <rPr>
        <sz val="11"/>
        <color theme="1"/>
        <rFont val="Calibri"/>
        <family val="2"/>
        <scheme val="minor"/>
      </rPr>
      <t>".</t>
    </r>
  </si>
  <si>
    <t>Sur la facture de juillet 2020, Daniel Poincloux a préféré ne pas appliquer le plafonnement de consommation de sa facture d'eau afin d'éviter un impact défavorable sur le RPQS</t>
  </si>
  <si>
    <t>Facturation 2017</t>
  </si>
  <si>
    <t>Facturation 2018</t>
  </si>
  <si>
    <t>Facturation 2019</t>
  </si>
  <si>
    <t>Total</t>
  </si>
  <si>
    <t>/3</t>
  </si>
  <si>
    <t>Moyenne</t>
  </si>
  <si>
    <t>Double de la moyenne annuelle :</t>
  </si>
  <si>
    <t>Facturation 2020 :</t>
  </si>
  <si>
    <t>Plafonnement :</t>
  </si>
  <si>
    <t>Prix HT du m3 d'eau :</t>
  </si>
  <si>
    <t>Total par m3 :</t>
  </si>
  <si>
    <t>Redevance pollution HT :</t>
  </si>
  <si>
    <t>Montant du plafonnement :</t>
  </si>
  <si>
    <t>Arrondi à :</t>
  </si>
  <si>
    <t>Lien vers justificatif</t>
  </si>
</sst>
</file>

<file path=xl/styles.xml><?xml version="1.0" encoding="utf-8"?>
<styleSheet xmlns="http://schemas.openxmlformats.org/spreadsheetml/2006/main">
  <numFmts count="6">
    <numFmt numFmtId="8" formatCode="#,##0.00\ &quot;€&quot;;[Red]\-#,##0.00\ &quot;€&quot;"/>
    <numFmt numFmtId="44" formatCode="_-* #,##0.00\ &quot;€&quot;_-;\-* #,##0.00\ &quot;€&quot;_-;_-* &quot;-&quot;??\ &quot;€&quot;_-;_-@_-"/>
    <numFmt numFmtId="164" formatCode="_-* #,##0\ &quot;€&quot;_-;\-* #,##0\ &quot;€&quot;_-;_-* &quot;-&quot;??\ &quot;€&quot;_-;_-@_-"/>
    <numFmt numFmtId="165" formatCode="dd/mm/yy;@"/>
    <numFmt numFmtId="166" formatCode="0.0%"/>
    <numFmt numFmtId="170" formatCode="0&quot; m3&quot;"/>
  </numFmts>
  <fonts count="7">
    <font>
      <sz val="11"/>
      <color theme="1"/>
      <name val="Calibri"/>
      <family val="2"/>
      <scheme val="minor"/>
    </font>
    <font>
      <b/>
      <u/>
      <sz val="16"/>
      <color theme="1"/>
      <name val="Calibri"/>
      <family val="2"/>
      <scheme val="minor"/>
    </font>
    <font>
      <sz val="11"/>
      <color theme="1"/>
      <name val="Calibri"/>
      <family val="2"/>
      <scheme val="minor"/>
    </font>
    <font>
      <u/>
      <sz val="11"/>
      <color theme="10"/>
      <name val="Calibri"/>
      <family val="2"/>
    </font>
    <font>
      <b/>
      <sz val="11"/>
      <color theme="1"/>
      <name val="Calibri"/>
      <family val="2"/>
      <scheme val="minor"/>
    </font>
    <font>
      <b/>
      <u/>
      <sz val="11"/>
      <color theme="1"/>
      <name val="Calibri"/>
      <family val="2"/>
      <scheme val="minor"/>
    </font>
    <font>
      <i/>
      <sz val="11"/>
      <color rgb="FF000080"/>
      <name val="Calibri"/>
      <family val="2"/>
      <scheme val="minor"/>
    </font>
  </fonts>
  <fills count="3">
    <fill>
      <patternFill patternType="none"/>
    </fill>
    <fill>
      <patternFill patternType="gray125"/>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2" fillId="0" borderId="0" applyFont="0" applyFill="0" applyBorder="0" applyAlignment="0" applyProtection="0"/>
    <xf numFmtId="0" fontId="3" fillId="0" borderId="0" applyNumberFormat="0" applyFill="0" applyBorder="0" applyAlignment="0" applyProtection="0">
      <alignment vertical="top"/>
      <protection locked="0"/>
    </xf>
  </cellStyleXfs>
  <cellXfs count="65">
    <xf numFmtId="0" fontId="0" fillId="0" borderId="0" xfId="0"/>
    <xf numFmtId="0" fontId="3" fillId="0" borderId="0" xfId="2" quotePrefix="1" applyAlignment="1" applyProtection="1"/>
    <xf numFmtId="0" fontId="0" fillId="0" borderId="1" xfId="0" applyBorder="1" applyAlignment="1">
      <alignment horizontal="center"/>
    </xf>
    <xf numFmtId="0" fontId="0" fillId="0" borderId="7" xfId="0" applyBorder="1"/>
    <xf numFmtId="0" fontId="0" fillId="0" borderId="10" xfId="0" applyBorder="1" applyAlignment="1">
      <alignment horizontal="center"/>
    </xf>
    <xf numFmtId="44" fontId="0" fillId="0" borderId="1" xfId="1" applyFont="1" applyBorder="1"/>
    <xf numFmtId="44" fontId="0" fillId="0" borderId="7" xfId="1" applyFont="1" applyBorder="1"/>
    <xf numFmtId="164" fontId="0" fillId="0" borderId="7" xfId="1" applyNumberFormat="1" applyFont="1" applyBorder="1"/>
    <xf numFmtId="164" fontId="0" fillId="0" borderId="9" xfId="1" applyNumberFormat="1" applyFont="1" applyBorder="1"/>
    <xf numFmtId="164" fontId="0" fillId="0" borderId="10" xfId="1" applyNumberFormat="1" applyFont="1" applyBorder="1"/>
    <xf numFmtId="164" fontId="0" fillId="0" borderId="11" xfId="1" applyNumberFormat="1" applyFont="1" applyBorder="1"/>
    <xf numFmtId="165" fontId="0" fillId="0" borderId="0" xfId="0" applyNumberFormat="1" applyAlignment="1">
      <alignment horizontal="center"/>
    </xf>
    <xf numFmtId="44" fontId="0" fillId="0" borderId="0" xfId="1" applyFont="1" applyAlignment="1">
      <alignment horizontal="center"/>
    </xf>
    <xf numFmtId="44" fontId="0" fillId="0" borderId="0" xfId="1" applyFont="1"/>
    <xf numFmtId="44" fontId="0" fillId="2" borderId="0" xfId="1" applyFont="1" applyFill="1"/>
    <xf numFmtId="8" fontId="0" fillId="0" borderId="0" xfId="1" applyNumberFormat="1" applyFont="1" applyAlignment="1">
      <alignment horizontal="center"/>
    </xf>
    <xf numFmtId="44" fontId="0" fillId="0" borderId="5" xfId="1" applyFont="1" applyBorder="1" applyAlignment="1">
      <alignment horizontal="center"/>
    </xf>
    <xf numFmtId="8" fontId="0" fillId="0" borderId="6" xfId="1" applyNumberFormat="1" applyFont="1" applyBorder="1" applyAlignment="1">
      <alignment horizontal="center"/>
    </xf>
    <xf numFmtId="8" fontId="0" fillId="0" borderId="8" xfId="1" applyNumberFormat="1" applyFont="1" applyBorder="1" applyAlignment="1">
      <alignment horizontal="center"/>
    </xf>
    <xf numFmtId="0" fontId="0" fillId="0" borderId="1" xfId="0" applyBorder="1" applyAlignment="1">
      <alignment horizontal="center" wrapText="1"/>
    </xf>
    <xf numFmtId="164" fontId="0" fillId="0" borderId="0" xfId="0" applyNumberFormat="1"/>
    <xf numFmtId="165" fontId="1" fillId="0" borderId="0" xfId="0" applyNumberFormat="1" applyFont="1" applyAlignment="1"/>
    <xf numFmtId="0" fontId="0" fillId="0" borderId="10" xfId="0" applyFill="1" applyBorder="1" applyAlignment="1">
      <alignment horizontal="center" wrapText="1"/>
    </xf>
    <xf numFmtId="0" fontId="0" fillId="0" borderId="0" xfId="0" applyFill="1"/>
    <xf numFmtId="0" fontId="4" fillId="0" borderId="0" xfId="0" applyFont="1" applyFill="1" applyAlignment="1">
      <alignment horizontal="center" wrapText="1"/>
    </xf>
    <xf numFmtId="0" fontId="0" fillId="0" borderId="10" xfId="0" applyFill="1" applyBorder="1" applyAlignment="1">
      <alignment horizontal="center"/>
    </xf>
    <xf numFmtId="0" fontId="0" fillId="0" borderId="1" xfId="0" applyFill="1" applyBorder="1"/>
    <xf numFmtId="44" fontId="0" fillId="0" borderId="1" xfId="1" applyFont="1" applyFill="1" applyBorder="1"/>
    <xf numFmtId="10" fontId="0" fillId="0" borderId="1" xfId="0" applyNumberFormat="1" applyFill="1" applyBorder="1"/>
    <xf numFmtId="44" fontId="0" fillId="0" borderId="0" xfId="0" applyNumberFormat="1" applyFill="1"/>
    <xf numFmtId="166" fontId="0" fillId="0" borderId="0" xfId="0" applyNumberFormat="1"/>
    <xf numFmtId="165" fontId="0" fillId="0" borderId="0" xfId="0" applyNumberFormat="1" applyFill="1" applyAlignment="1">
      <alignment horizontal="center"/>
    </xf>
    <xf numFmtId="165" fontId="0" fillId="0" borderId="1" xfId="0" applyNumberForma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wrapText="1"/>
    </xf>
    <xf numFmtId="165" fontId="0" fillId="0" borderId="0" xfId="0" applyNumberFormat="1" applyFill="1" applyAlignment="1">
      <alignment horizontal="center" vertical="center"/>
    </xf>
    <xf numFmtId="0" fontId="0" fillId="0" borderId="0" xfId="0" applyAlignment="1">
      <alignment vertical="center" wrapText="1"/>
    </xf>
    <xf numFmtId="0" fontId="3" fillId="0" borderId="0" xfId="2" quotePrefix="1" applyAlignment="1" applyProtection="1">
      <alignment vertical="center"/>
    </xf>
    <xf numFmtId="44" fontId="0" fillId="0" borderId="7" xfId="1" applyFont="1" applyFill="1" applyBorder="1" applyAlignment="1">
      <alignment vertical="center"/>
    </xf>
    <xf numFmtId="44" fontId="0" fillId="0" borderId="0" xfId="1" applyFont="1" applyAlignment="1">
      <alignment vertical="center"/>
    </xf>
    <xf numFmtId="8" fontId="0" fillId="0" borderId="0" xfId="1" applyNumberFormat="1" applyFont="1" applyAlignment="1">
      <alignment horizontal="center" vertical="center"/>
    </xf>
    <xf numFmtId="44" fontId="0" fillId="0" borderId="7" xfId="1" applyFont="1" applyBorder="1" applyAlignment="1">
      <alignment vertical="center"/>
    </xf>
    <xf numFmtId="8" fontId="0" fillId="0" borderId="8" xfId="1" applyNumberFormat="1" applyFont="1" applyBorder="1" applyAlignment="1">
      <alignment horizontal="center" vertical="center"/>
    </xf>
    <xf numFmtId="0" fontId="0" fillId="0" borderId="0" xfId="0" applyAlignment="1">
      <alignment vertical="center"/>
    </xf>
    <xf numFmtId="0" fontId="5" fillId="0" borderId="0" xfId="0" applyFont="1"/>
    <xf numFmtId="170" fontId="0" fillId="0" borderId="0" xfId="0" applyNumberFormat="1"/>
    <xf numFmtId="0" fontId="0" fillId="0" borderId="0" xfId="0" applyAlignment="1">
      <alignment horizontal="center"/>
    </xf>
    <xf numFmtId="0" fontId="0" fillId="0" borderId="0" xfId="0" applyAlignment="1">
      <alignment horizontal="right"/>
    </xf>
    <xf numFmtId="170" fontId="0" fillId="0" borderId="12" xfId="0" applyNumberFormat="1" applyBorder="1"/>
    <xf numFmtId="44" fontId="0" fillId="0" borderId="12" xfId="1" applyFont="1" applyBorder="1"/>
    <xf numFmtId="44" fontId="0" fillId="0" borderId="0" xfId="0" applyNumberFormat="1"/>
    <xf numFmtId="0" fontId="0" fillId="0" borderId="13" xfId="0" applyBorder="1" applyAlignment="1">
      <alignment horizontal="right"/>
    </xf>
    <xf numFmtId="44" fontId="0" fillId="0" borderId="14" xfId="0" applyNumberFormat="1" applyBorder="1"/>
  </cellXfs>
  <cellStyles count="3">
    <cellStyle name="Lien hypertexte" xfId="2" builtinId="8"/>
    <cellStyle name="Monétaire"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8.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32</xdr:row>
      <xdr:rowOff>9525</xdr:rowOff>
    </xdr:from>
    <xdr:to>
      <xdr:col>23</xdr:col>
      <xdr:colOff>190500</xdr:colOff>
      <xdr:row>35</xdr:row>
      <xdr:rowOff>152400</xdr:rowOff>
    </xdr:to>
    <xdr:pic>
      <xdr:nvPicPr>
        <xdr:cNvPr id="5" name="Image 4" descr="snap1566.jp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stretch>
          <a:fillRect/>
        </a:stretch>
      </xdr:blipFill>
      <xdr:spPr>
        <a:xfrm>
          <a:off x="18221325" y="6429375"/>
          <a:ext cx="1714500"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123825</xdr:rowOff>
    </xdr:from>
    <xdr:to>
      <xdr:col>4</xdr:col>
      <xdr:colOff>37719</xdr:colOff>
      <xdr:row>44</xdr:row>
      <xdr:rowOff>172593</xdr:rowOff>
    </xdr:to>
    <xdr:pic>
      <xdr:nvPicPr>
        <xdr:cNvPr id="2" name="Image 1" descr="jpg110.jp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80975" y="123825"/>
          <a:ext cx="2904744" cy="8430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57150</xdr:colOff>
      <xdr:row>15</xdr:row>
      <xdr:rowOff>190500</xdr:rowOff>
    </xdr:from>
    <xdr:to>
      <xdr:col>5</xdr:col>
      <xdr:colOff>390525</xdr:colOff>
      <xdr:row>16</xdr:row>
      <xdr:rowOff>190500</xdr:rowOff>
    </xdr:to>
    <xdr:cxnSp macro="">
      <xdr:nvCxnSpPr>
        <xdr:cNvPr id="5" name="Connecteur droit avec flèche 4"/>
        <xdr:cNvCxnSpPr/>
      </xdr:nvCxnSpPr>
      <xdr:spPr>
        <a:xfrm>
          <a:off x="7553325" y="5734050"/>
          <a:ext cx="333375" cy="200025"/>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9526</xdr:colOff>
      <xdr:row>16</xdr:row>
      <xdr:rowOff>38100</xdr:rowOff>
    </xdr:from>
    <xdr:to>
      <xdr:col>6</xdr:col>
      <xdr:colOff>704853</xdr:colOff>
      <xdr:row>17</xdr:row>
      <xdr:rowOff>9525</xdr:rowOff>
    </xdr:to>
    <xdr:cxnSp macro="">
      <xdr:nvCxnSpPr>
        <xdr:cNvPr id="6" name="Connecteur droit avec flèche 5"/>
        <xdr:cNvCxnSpPr/>
      </xdr:nvCxnSpPr>
      <xdr:spPr>
        <a:xfrm rot="10800000" flipV="1">
          <a:off x="8553451" y="5781675"/>
          <a:ext cx="695327" cy="17145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95250</xdr:rowOff>
    </xdr:from>
    <xdr:to>
      <xdr:col>11</xdr:col>
      <xdr:colOff>276225</xdr:colOff>
      <xdr:row>54</xdr:row>
      <xdr:rowOff>133350</xdr:rowOff>
    </xdr:to>
    <xdr:pic>
      <xdr:nvPicPr>
        <xdr:cNvPr id="2" name="Image 1" descr="snap1534.jp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rot="16200000">
          <a:off x="-790575" y="971550"/>
          <a:ext cx="10325100" cy="857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5</xdr:col>
      <xdr:colOff>247650</xdr:colOff>
      <xdr:row>36</xdr:row>
      <xdr:rowOff>28575</xdr:rowOff>
    </xdr:to>
    <xdr:pic>
      <xdr:nvPicPr>
        <xdr:cNvPr id="2" name="Image 1" descr="snap1532.jp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152400" y="95250"/>
          <a:ext cx="3905250" cy="6791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44302</xdr:colOff>
      <xdr:row>0</xdr:row>
      <xdr:rowOff>132908</xdr:rowOff>
    </xdr:from>
    <xdr:to>
      <xdr:col>19</xdr:col>
      <xdr:colOff>464926</xdr:colOff>
      <xdr:row>53</xdr:row>
      <xdr:rowOff>119475</xdr:rowOff>
    </xdr:to>
    <xdr:pic>
      <xdr:nvPicPr>
        <xdr:cNvPr id="2" name="Image 1" descr="jpg112.jpg">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7575697" y="132908"/>
          <a:ext cx="7198880" cy="10552672"/>
        </a:xfrm>
        <a:prstGeom prst="rect">
          <a:avLst/>
        </a:prstGeom>
      </xdr:spPr>
    </xdr:pic>
    <xdr:clientData/>
  </xdr:twoCellAnchor>
  <xdr:twoCellAnchor editAs="oneCell">
    <xdr:from>
      <xdr:col>0</xdr:col>
      <xdr:colOff>161866</xdr:colOff>
      <xdr:row>0</xdr:row>
      <xdr:rowOff>0</xdr:rowOff>
    </xdr:from>
    <xdr:to>
      <xdr:col>9</xdr:col>
      <xdr:colOff>564203</xdr:colOff>
      <xdr:row>54</xdr:row>
      <xdr:rowOff>141242</xdr:rowOff>
    </xdr:to>
    <xdr:pic>
      <xdr:nvPicPr>
        <xdr:cNvPr id="3" name="Image 2" descr="jpg113.jpg">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stretch>
          <a:fillRect/>
        </a:stretch>
      </xdr:blipFill>
      <xdr:spPr>
        <a:xfrm>
          <a:off x="161866" y="0"/>
          <a:ext cx="7180593" cy="10906707"/>
        </a:xfrm>
        <a:prstGeom prst="rect">
          <a:avLst/>
        </a:prstGeom>
      </xdr:spPr>
    </xdr:pic>
    <xdr:clientData/>
  </xdr:twoCellAnchor>
  <xdr:twoCellAnchor editAs="oneCell">
    <xdr:from>
      <xdr:col>20</xdr:col>
      <xdr:colOff>245571</xdr:colOff>
      <xdr:row>0</xdr:row>
      <xdr:rowOff>0</xdr:rowOff>
    </xdr:from>
    <xdr:to>
      <xdr:col>29</xdr:col>
      <xdr:colOff>297387</xdr:colOff>
      <xdr:row>53</xdr:row>
      <xdr:rowOff>100475</xdr:rowOff>
    </xdr:to>
    <xdr:pic>
      <xdr:nvPicPr>
        <xdr:cNvPr id="4" name="Image 3" descr="jpg114.jp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3"/>
        <a:stretch>
          <a:fillRect/>
        </a:stretch>
      </xdr:blipFill>
      <xdr:spPr>
        <a:xfrm>
          <a:off x="15213428" y="0"/>
          <a:ext cx="6787352" cy="10918154"/>
        </a:xfrm>
        <a:prstGeom prst="rect">
          <a:avLst/>
        </a:prstGeom>
      </xdr:spPr>
    </xdr:pic>
    <xdr:clientData/>
  </xdr:twoCellAnchor>
  <xdr:twoCellAnchor editAs="oneCell">
    <xdr:from>
      <xdr:col>30</xdr:col>
      <xdr:colOff>36343</xdr:colOff>
      <xdr:row>2</xdr:row>
      <xdr:rowOff>36343</xdr:rowOff>
    </xdr:from>
    <xdr:to>
      <xdr:col>36</xdr:col>
      <xdr:colOff>161311</xdr:colOff>
      <xdr:row>40</xdr:row>
      <xdr:rowOff>185694</xdr:rowOff>
    </xdr:to>
    <xdr:pic>
      <xdr:nvPicPr>
        <xdr:cNvPr id="5" name="Image 4" descr="jpg115.jpg">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4" cstate="print"/>
        <a:stretch>
          <a:fillRect/>
        </a:stretch>
      </xdr:blipFill>
      <xdr:spPr>
        <a:xfrm>
          <a:off x="22488129" y="444557"/>
          <a:ext cx="4615325" cy="79054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1</xdr:row>
      <xdr:rowOff>0</xdr:rowOff>
    </xdr:from>
    <xdr:to>
      <xdr:col>4</xdr:col>
      <xdr:colOff>476250</xdr:colOff>
      <xdr:row>38</xdr:row>
      <xdr:rowOff>142875</xdr:rowOff>
    </xdr:to>
    <xdr:pic>
      <xdr:nvPicPr>
        <xdr:cNvPr id="2" name="Image 1" descr="snap1533.jp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stretch>
          <a:fillRect/>
        </a:stretch>
      </xdr:blipFill>
      <xdr:spPr>
        <a:xfrm>
          <a:off x="142875" y="190500"/>
          <a:ext cx="3381375" cy="7191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85725</xdr:rowOff>
    </xdr:from>
    <xdr:to>
      <xdr:col>3</xdr:col>
      <xdr:colOff>512445</xdr:colOff>
      <xdr:row>28</xdr:row>
      <xdr:rowOff>381</xdr:rowOff>
    </xdr:to>
    <xdr:pic>
      <xdr:nvPicPr>
        <xdr:cNvPr id="2" name="Image 1" descr="scan455.jp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238125" y="85725"/>
          <a:ext cx="2560320" cy="52486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457200</xdr:colOff>
      <xdr:row>42</xdr:row>
      <xdr:rowOff>95250</xdr:rowOff>
    </xdr:to>
    <xdr:pic>
      <xdr:nvPicPr>
        <xdr:cNvPr id="2" name="Image 1" descr="snap1576.jpg"/>
        <xdr:cNvPicPr>
          <a:picLocks noChangeAspect="1"/>
        </xdr:cNvPicPr>
      </xdr:nvPicPr>
      <xdr:blipFill>
        <a:blip xmlns:r="http://schemas.openxmlformats.org/officeDocument/2006/relationships" r:embed="rId1"/>
        <a:stretch>
          <a:fillRect/>
        </a:stretch>
      </xdr:blipFill>
      <xdr:spPr>
        <a:xfrm>
          <a:off x="0" y="0"/>
          <a:ext cx="5791200" cy="8096250"/>
        </a:xfrm>
        <a:prstGeom prst="rect">
          <a:avLst/>
        </a:prstGeom>
      </xdr:spPr>
    </xdr:pic>
    <xdr:clientData/>
  </xdr:twoCellAnchor>
  <xdr:twoCellAnchor editAs="oneCell">
    <xdr:from>
      <xdr:col>8</xdr:col>
      <xdr:colOff>0</xdr:colOff>
      <xdr:row>0</xdr:row>
      <xdr:rowOff>0</xdr:rowOff>
    </xdr:from>
    <xdr:to>
      <xdr:col>15</xdr:col>
      <xdr:colOff>476250</xdr:colOff>
      <xdr:row>42</xdr:row>
      <xdr:rowOff>76200</xdr:rowOff>
    </xdr:to>
    <xdr:pic>
      <xdr:nvPicPr>
        <xdr:cNvPr id="3" name="Image 2" descr="snap1577.jpg"/>
        <xdr:cNvPicPr>
          <a:picLocks noChangeAspect="1"/>
        </xdr:cNvPicPr>
      </xdr:nvPicPr>
      <xdr:blipFill>
        <a:blip xmlns:r="http://schemas.openxmlformats.org/officeDocument/2006/relationships" r:embed="rId2"/>
        <a:stretch>
          <a:fillRect/>
        </a:stretch>
      </xdr:blipFill>
      <xdr:spPr>
        <a:xfrm>
          <a:off x="6096000" y="0"/>
          <a:ext cx="5810250" cy="80772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M98"/>
  <sheetViews>
    <sheetView tabSelected="1" workbookViewId="0">
      <selection activeCell="C18" sqref="C18"/>
    </sheetView>
  </sheetViews>
  <sheetFormatPr baseColWidth="10" defaultColWidth="10.7109375" defaultRowHeight="15"/>
  <cols>
    <col min="1" max="1" width="10.7109375" style="11" customWidth="1"/>
    <col min="2" max="2" width="47.5703125" customWidth="1"/>
    <col min="3" max="3" width="22.28515625" customWidth="1"/>
    <col min="4" max="10" width="12" customWidth="1"/>
    <col min="11" max="11" width="11.7109375" bestFit="1" customWidth="1"/>
  </cols>
  <sheetData>
    <row r="1" spans="1:13" ht="21">
      <c r="A1" s="21" t="s">
        <v>0</v>
      </c>
    </row>
    <row r="2" spans="1:13" ht="45">
      <c r="B2" s="23"/>
      <c r="C2" s="24" t="s">
        <v>48</v>
      </c>
      <c r="D2" s="25" t="s">
        <v>46</v>
      </c>
      <c r="E2" s="22" t="s">
        <v>49</v>
      </c>
      <c r="F2" s="4" t="s">
        <v>4</v>
      </c>
      <c r="G2" s="4" t="s">
        <v>5</v>
      </c>
    </row>
    <row r="3" spans="1:13">
      <c r="B3" s="23"/>
      <c r="C3" s="26" t="s">
        <v>1</v>
      </c>
      <c r="D3" s="27">
        <v>3801.47</v>
      </c>
      <c r="E3" s="28">
        <v>0.17</v>
      </c>
      <c r="F3" s="5">
        <f>D3*E3</f>
        <v>646.24990000000003</v>
      </c>
      <c r="G3" s="5">
        <f t="shared" ref="G3:G4" si="0">F3*(1-(2.8+1+0.5+2.4+6.8)/100)</f>
        <v>559.00616350000007</v>
      </c>
    </row>
    <row r="4" spans="1:13">
      <c r="B4" s="23"/>
      <c r="C4" s="26" t="s">
        <v>2</v>
      </c>
      <c r="D4" s="27">
        <v>3801.47</v>
      </c>
      <c r="E4" s="28">
        <v>6.6000000000000003E-2</v>
      </c>
      <c r="F4" s="5">
        <f>D4*E4</f>
        <v>250.89702</v>
      </c>
      <c r="G4" s="5">
        <f t="shared" si="0"/>
        <v>217.02592229999999</v>
      </c>
    </row>
    <row r="5" spans="1:13">
      <c r="B5" s="23"/>
      <c r="C5" s="23"/>
      <c r="D5" s="23"/>
      <c r="E5" s="23"/>
    </row>
    <row r="6" spans="1:13" ht="19.5" customHeight="1">
      <c r="B6" s="23"/>
      <c r="C6" s="29"/>
      <c r="D6" s="39" t="s">
        <v>3</v>
      </c>
      <c r="E6" s="41" t="s">
        <v>50</v>
      </c>
      <c r="F6" s="37" t="s">
        <v>4</v>
      </c>
      <c r="G6" s="37" t="s">
        <v>5</v>
      </c>
      <c r="I6" s="43" t="s">
        <v>6</v>
      </c>
      <c r="J6" s="44"/>
      <c r="K6" s="45"/>
      <c r="L6" s="35" t="s">
        <v>41</v>
      </c>
    </row>
    <row r="7" spans="1:13" ht="30" customHeight="1">
      <c r="B7" s="23"/>
      <c r="C7" s="24" t="s">
        <v>47</v>
      </c>
      <c r="D7" s="40"/>
      <c r="E7" s="42"/>
      <c r="F7" s="38"/>
      <c r="G7" s="38"/>
      <c r="I7" s="19" t="s">
        <v>38</v>
      </c>
      <c r="J7" s="19" t="s">
        <v>39</v>
      </c>
      <c r="K7" s="19" t="s">
        <v>40</v>
      </c>
      <c r="L7" s="36"/>
    </row>
    <row r="8" spans="1:13">
      <c r="B8" s="23"/>
      <c r="C8" s="26" t="s">
        <v>1</v>
      </c>
      <c r="D8" s="27">
        <v>3889.4</v>
      </c>
      <c r="E8" s="28">
        <v>0.255</v>
      </c>
      <c r="F8" s="5">
        <f>D8*E8</f>
        <v>991.79700000000003</v>
      </c>
      <c r="G8" s="5">
        <f t="shared" ref="G8:G9" si="1">F8*(1-(2.8+1+0.5+2.4+6.8)/100)</f>
        <v>857.904405</v>
      </c>
      <c r="H8" s="30"/>
      <c r="I8" s="7">
        <f>ROUNDDOWN($G8-$G3,0)</f>
        <v>298</v>
      </c>
      <c r="J8" s="9"/>
      <c r="K8" s="9"/>
      <c r="L8" s="34">
        <f>SUM(I8:K9)*12</f>
        <v>6360</v>
      </c>
    </row>
    <row r="9" spans="1:13">
      <c r="B9" s="23"/>
      <c r="C9" s="26" t="s">
        <v>2</v>
      </c>
      <c r="D9" s="27">
        <v>3889.4</v>
      </c>
      <c r="E9" s="28">
        <v>9.9000000000000005E-2</v>
      </c>
      <c r="F9" s="5">
        <f>D9*E9</f>
        <v>385.05060000000003</v>
      </c>
      <c r="G9" s="5">
        <f t="shared" si="1"/>
        <v>333.06876900000003</v>
      </c>
      <c r="H9" s="30"/>
      <c r="I9" s="8"/>
      <c r="J9" s="10">
        <f>ROUNDDOWN($G9-$G4,0)</f>
        <v>116</v>
      </c>
      <c r="K9" s="10">
        <f>ROUNDDOWN($G9-$G4,0)</f>
        <v>116</v>
      </c>
      <c r="L9" s="33"/>
    </row>
    <row r="10" spans="1:13">
      <c r="J10" s="20"/>
    </row>
    <row r="13" spans="1:13">
      <c r="A13" s="32" t="s">
        <v>7</v>
      </c>
      <c r="B13" s="33" t="s">
        <v>14</v>
      </c>
      <c r="C13" s="33" t="s">
        <v>74</v>
      </c>
      <c r="D13" s="36" t="s">
        <v>8</v>
      </c>
      <c r="E13" s="36"/>
      <c r="F13" s="36"/>
      <c r="G13" s="36" t="s">
        <v>12</v>
      </c>
      <c r="H13" s="36"/>
      <c r="I13" s="36"/>
      <c r="J13" s="36" t="s">
        <v>13</v>
      </c>
      <c r="K13" s="36"/>
      <c r="L13" s="36"/>
      <c r="M13" s="37" t="s">
        <v>42</v>
      </c>
    </row>
    <row r="14" spans="1:13">
      <c r="A14" s="32"/>
      <c r="B14" s="33"/>
      <c r="C14" s="33"/>
      <c r="D14" s="2" t="s">
        <v>10</v>
      </c>
      <c r="E14" s="2" t="s">
        <v>9</v>
      </c>
      <c r="F14" s="2" t="s">
        <v>11</v>
      </c>
      <c r="G14" s="2" t="s">
        <v>10</v>
      </c>
      <c r="H14" s="2" t="s">
        <v>9</v>
      </c>
      <c r="I14" s="2" t="s">
        <v>11</v>
      </c>
      <c r="J14" s="2" t="s">
        <v>10</v>
      </c>
      <c r="K14" s="2" t="s">
        <v>9</v>
      </c>
      <c r="L14" s="2" t="s">
        <v>11</v>
      </c>
      <c r="M14" s="38"/>
    </row>
    <row r="15" spans="1:13">
      <c r="A15" s="11">
        <v>43992</v>
      </c>
      <c r="B15" t="s">
        <v>23</v>
      </c>
      <c r="C15" s="1" t="s">
        <v>24</v>
      </c>
      <c r="D15" s="16"/>
      <c r="E15" s="12"/>
      <c r="F15" s="15">
        <f>-D15+E15</f>
        <v>0</v>
      </c>
      <c r="G15" s="16"/>
      <c r="H15" s="12"/>
      <c r="I15" s="15">
        <f>-G15+H15</f>
        <v>0</v>
      </c>
      <c r="J15" s="16">
        <v>26.24</v>
      </c>
      <c r="K15" s="12"/>
      <c r="L15" s="17">
        <f>-J15+K15</f>
        <v>-26.24</v>
      </c>
      <c r="M15" s="17">
        <f>F15+I15+L15</f>
        <v>-26.24</v>
      </c>
    </row>
    <row r="16" spans="1:13">
      <c r="A16" s="11">
        <v>44011</v>
      </c>
      <c r="B16" t="s">
        <v>15</v>
      </c>
      <c r="D16" s="6"/>
      <c r="E16" s="13">
        <f>I$8</f>
        <v>298</v>
      </c>
      <c r="F16" s="15">
        <f>IF(AND(NOT(ISBLANK($A16)),ISNUMBER(F15)),F15-D16+E16,"")</f>
        <v>298</v>
      </c>
      <c r="G16" s="6"/>
      <c r="H16" s="13">
        <f>$J$9</f>
        <v>116</v>
      </c>
      <c r="I16" s="15">
        <f>IF(AND(NOT(ISBLANK($A16)),ISNUMBER(I15)),I15-G16+H16,"")</f>
        <v>116</v>
      </c>
      <c r="J16" s="6"/>
      <c r="K16" s="13">
        <f>$K$9</f>
        <v>116</v>
      </c>
      <c r="L16" s="18">
        <f>IF(AND(NOT(ISBLANK($A16)),ISNUMBER(L15)),L15-J16+K16,"")</f>
        <v>89.76</v>
      </c>
      <c r="M16" s="18">
        <f>IF(AND(NOT(ISBLANK($A16)),ISNUMBER(M15)),M15+E16+H16+K16-D16-G16-J16,"")</f>
        <v>503.76</v>
      </c>
    </row>
    <row r="17" spans="1:13">
      <c r="A17" s="31">
        <v>44013</v>
      </c>
      <c r="B17" t="s">
        <v>25</v>
      </c>
      <c r="C17" t="s">
        <v>26</v>
      </c>
      <c r="D17" s="6">
        <v>40</v>
      </c>
      <c r="E17" s="13"/>
      <c r="F17" s="15">
        <f t="shared" ref="F17:F80" si="2">IF(AND(NOT(ISBLANK($A17)),ISNUMBER(F16)),F16-D17+E17,"")</f>
        <v>258</v>
      </c>
      <c r="G17" s="6"/>
      <c r="H17" s="13"/>
      <c r="I17" s="15">
        <f t="shared" ref="I17:I80" si="3">IF(AND(NOT(ISBLANK($A17)),ISNUMBER(I16)),I16-G17+H17,"")</f>
        <v>116</v>
      </c>
      <c r="J17" s="6"/>
      <c r="K17" s="13"/>
      <c r="L17" s="18">
        <f t="shared" ref="L17:L80" si="4">IF(AND(NOT(ISBLANK($A17)),ISNUMBER(L16)),L16-J17+K17,"")</f>
        <v>89.76</v>
      </c>
      <c r="M17" s="18">
        <f t="shared" ref="M17:M80" si="5">IF(AND(NOT(ISBLANK($A17)),ISNUMBER(M16)),M16+E17+H17+K17-D17-G17-J17,"")</f>
        <v>463.76</v>
      </c>
    </row>
    <row r="18" spans="1:13" s="55" customFormat="1" ht="30">
      <c r="A18" s="47">
        <v>44013</v>
      </c>
      <c r="B18" s="48" t="s">
        <v>54</v>
      </c>
      <c r="C18" s="49" t="s">
        <v>55</v>
      </c>
      <c r="D18" s="50">
        <f>'Plafonnement fuite'!F19</f>
        <v>1400</v>
      </c>
      <c r="E18" s="51"/>
      <c r="F18" s="52">
        <f t="shared" si="2"/>
        <v>-1142</v>
      </c>
      <c r="G18" s="53"/>
      <c r="H18" s="51"/>
      <c r="I18" s="52">
        <f t="shared" si="3"/>
        <v>116</v>
      </c>
      <c r="J18" s="53"/>
      <c r="K18" s="51"/>
      <c r="L18" s="54">
        <f t="shared" si="4"/>
        <v>89.76</v>
      </c>
      <c r="M18" s="54">
        <f t="shared" si="5"/>
        <v>-936.24</v>
      </c>
    </row>
    <row r="19" spans="1:13">
      <c r="A19" s="11">
        <v>44041</v>
      </c>
      <c r="B19" t="s">
        <v>16</v>
      </c>
      <c r="D19" s="6"/>
      <c r="E19" s="13">
        <f>I$8</f>
        <v>298</v>
      </c>
      <c r="F19" s="15">
        <f t="shared" si="2"/>
        <v>-844</v>
      </c>
      <c r="G19" s="6"/>
      <c r="H19" s="13">
        <f>$J$9</f>
        <v>116</v>
      </c>
      <c r="I19" s="15">
        <f t="shared" si="3"/>
        <v>232</v>
      </c>
      <c r="J19" s="6"/>
      <c r="K19" s="13">
        <f>$K$9</f>
        <v>116</v>
      </c>
      <c r="L19" s="18">
        <f t="shared" si="4"/>
        <v>205.76</v>
      </c>
      <c r="M19" s="18">
        <f t="shared" si="5"/>
        <v>-406.24</v>
      </c>
    </row>
    <row r="20" spans="1:13">
      <c r="A20" s="11">
        <v>44069</v>
      </c>
      <c r="B20" t="s">
        <v>17</v>
      </c>
      <c r="D20" s="6"/>
      <c r="E20" s="13">
        <f>I$8</f>
        <v>298</v>
      </c>
      <c r="F20" s="15">
        <f t="shared" si="2"/>
        <v>-546</v>
      </c>
      <c r="G20" s="6"/>
      <c r="H20" s="13">
        <f>$J$9</f>
        <v>116</v>
      </c>
      <c r="I20" s="15">
        <f t="shared" si="3"/>
        <v>348</v>
      </c>
      <c r="J20" s="6"/>
      <c r="K20" s="13">
        <f>$K$9</f>
        <v>116</v>
      </c>
      <c r="L20" s="18">
        <f t="shared" si="4"/>
        <v>321.76</v>
      </c>
      <c r="M20" s="18">
        <f t="shared" si="5"/>
        <v>123.75999999999999</v>
      </c>
    </row>
    <row r="21" spans="1:13">
      <c r="A21" s="11">
        <v>44102</v>
      </c>
      <c r="B21" t="s">
        <v>18</v>
      </c>
      <c r="D21" s="6"/>
      <c r="E21" s="13">
        <f>I$8</f>
        <v>298</v>
      </c>
      <c r="F21" s="15">
        <f t="shared" si="2"/>
        <v>-248</v>
      </c>
      <c r="G21" s="6"/>
      <c r="H21" s="13">
        <f>$J$9</f>
        <v>116</v>
      </c>
      <c r="I21" s="15">
        <f t="shared" si="3"/>
        <v>464</v>
      </c>
      <c r="J21" s="6"/>
      <c r="K21" s="13">
        <f>$K$9</f>
        <v>116</v>
      </c>
      <c r="L21" s="18">
        <f t="shared" si="4"/>
        <v>437.76</v>
      </c>
      <c r="M21" s="18">
        <f t="shared" si="5"/>
        <v>653.76</v>
      </c>
    </row>
    <row r="22" spans="1:13">
      <c r="A22" s="11">
        <v>44132</v>
      </c>
      <c r="B22" t="s">
        <v>19</v>
      </c>
      <c r="D22" s="6"/>
      <c r="E22" s="13">
        <f>I$8</f>
        <v>298</v>
      </c>
      <c r="F22" s="15">
        <f t="shared" si="2"/>
        <v>50</v>
      </c>
      <c r="G22" s="6"/>
      <c r="H22" s="13">
        <f>$J$9</f>
        <v>116</v>
      </c>
      <c r="I22" s="15">
        <f t="shared" si="3"/>
        <v>580</v>
      </c>
      <c r="J22" s="6"/>
      <c r="K22" s="13">
        <f>$K$9</f>
        <v>116</v>
      </c>
      <c r="L22" s="18">
        <f t="shared" si="4"/>
        <v>553.76</v>
      </c>
      <c r="M22" s="18">
        <f t="shared" si="5"/>
        <v>1183.76</v>
      </c>
    </row>
    <row r="23" spans="1:13">
      <c r="A23" s="11">
        <v>44149</v>
      </c>
      <c r="B23" t="s">
        <v>27</v>
      </c>
      <c r="C23" s="1" t="s">
        <v>34</v>
      </c>
      <c r="D23" s="6"/>
      <c r="E23" s="13"/>
      <c r="F23" s="15">
        <f t="shared" si="2"/>
        <v>50</v>
      </c>
      <c r="G23" s="6">
        <v>10.08</v>
      </c>
      <c r="H23" s="13"/>
      <c r="I23" s="15">
        <f t="shared" si="3"/>
        <v>569.91999999999996</v>
      </c>
      <c r="J23" s="6"/>
      <c r="K23" s="13"/>
      <c r="L23" s="18">
        <f t="shared" si="4"/>
        <v>553.76</v>
      </c>
      <c r="M23" s="18">
        <f t="shared" si="5"/>
        <v>1173.68</v>
      </c>
    </row>
    <row r="24" spans="1:13">
      <c r="A24" s="11">
        <v>44156</v>
      </c>
      <c r="B24" t="s">
        <v>28</v>
      </c>
      <c r="C24" s="1" t="s">
        <v>37</v>
      </c>
      <c r="D24" s="6"/>
      <c r="E24" s="13"/>
      <c r="F24" s="15">
        <f t="shared" si="2"/>
        <v>50</v>
      </c>
      <c r="G24" s="6"/>
      <c r="H24" s="13"/>
      <c r="I24" s="15">
        <f t="shared" si="3"/>
        <v>569.91999999999996</v>
      </c>
      <c r="J24" s="6">
        <v>15.3</v>
      </c>
      <c r="K24" s="13"/>
      <c r="L24" s="18">
        <f t="shared" si="4"/>
        <v>538.46</v>
      </c>
      <c r="M24" s="18">
        <f t="shared" si="5"/>
        <v>1158.3800000000001</v>
      </c>
    </row>
    <row r="25" spans="1:13">
      <c r="A25" s="11">
        <v>44161</v>
      </c>
      <c r="B25" t="s">
        <v>20</v>
      </c>
      <c r="D25" s="6"/>
      <c r="E25" s="13">
        <f>I$8</f>
        <v>298</v>
      </c>
      <c r="F25" s="15">
        <f t="shared" si="2"/>
        <v>348</v>
      </c>
      <c r="G25" s="6"/>
      <c r="H25" s="13">
        <f>$J$9</f>
        <v>116</v>
      </c>
      <c r="I25" s="15">
        <f t="shared" si="3"/>
        <v>685.92</v>
      </c>
      <c r="J25" s="6"/>
      <c r="K25" s="13">
        <f>$K$9</f>
        <v>116</v>
      </c>
      <c r="L25" s="18">
        <f t="shared" si="4"/>
        <v>654.46</v>
      </c>
      <c r="M25" s="18">
        <f t="shared" si="5"/>
        <v>1688.38</v>
      </c>
    </row>
    <row r="26" spans="1:13">
      <c r="A26" s="11">
        <v>44163</v>
      </c>
      <c r="B26" t="s">
        <v>30</v>
      </c>
      <c r="C26" s="1" t="s">
        <v>35</v>
      </c>
      <c r="D26" s="6"/>
      <c r="E26" s="13"/>
      <c r="F26" s="15">
        <f t="shared" si="2"/>
        <v>348</v>
      </c>
      <c r="G26" s="6"/>
      <c r="H26" s="13"/>
      <c r="I26" s="15">
        <f t="shared" si="3"/>
        <v>685.92</v>
      </c>
      <c r="J26" s="6">
        <v>1094.4000000000001</v>
      </c>
      <c r="K26" s="13"/>
      <c r="L26" s="18">
        <f t="shared" si="4"/>
        <v>-439.94000000000005</v>
      </c>
      <c r="M26" s="18">
        <f t="shared" si="5"/>
        <v>593.98</v>
      </c>
    </row>
    <row r="27" spans="1:13">
      <c r="A27" s="11">
        <v>44147</v>
      </c>
      <c r="B27" t="s">
        <v>29</v>
      </c>
      <c r="C27" s="1" t="s">
        <v>35</v>
      </c>
      <c r="D27" s="6"/>
      <c r="E27" s="13"/>
      <c r="F27" s="15">
        <f t="shared" si="2"/>
        <v>348</v>
      </c>
      <c r="G27" s="6"/>
      <c r="H27" s="13"/>
      <c r="I27" s="15">
        <f t="shared" si="3"/>
        <v>685.92</v>
      </c>
      <c r="J27" s="6">
        <v>59.28</v>
      </c>
      <c r="K27" s="13"/>
      <c r="L27" s="18">
        <f t="shared" si="4"/>
        <v>-499.22</v>
      </c>
      <c r="M27" s="18">
        <f t="shared" si="5"/>
        <v>534.70000000000005</v>
      </c>
    </row>
    <row r="28" spans="1:13">
      <c r="A28" s="11">
        <v>44186</v>
      </c>
      <c r="B28" t="s">
        <v>31</v>
      </c>
      <c r="C28" s="1" t="s">
        <v>35</v>
      </c>
      <c r="D28" s="6"/>
      <c r="E28" s="13"/>
      <c r="F28" s="15">
        <f t="shared" si="2"/>
        <v>348</v>
      </c>
      <c r="G28" s="6"/>
      <c r="H28" s="13"/>
      <c r="I28" s="15">
        <f t="shared" si="3"/>
        <v>685.92</v>
      </c>
      <c r="J28" s="6">
        <v>710.77</v>
      </c>
      <c r="K28" s="13"/>
      <c r="L28" s="18">
        <f t="shared" si="4"/>
        <v>-1209.99</v>
      </c>
      <c r="M28" s="18">
        <f t="shared" si="5"/>
        <v>-176.06999999999994</v>
      </c>
    </row>
    <row r="29" spans="1:13">
      <c r="A29" s="11">
        <v>44188</v>
      </c>
      <c r="B29" t="s">
        <v>21</v>
      </c>
      <c r="D29" s="6"/>
      <c r="E29" s="13">
        <f>I$8</f>
        <v>298</v>
      </c>
      <c r="F29" s="15">
        <f t="shared" si="2"/>
        <v>646</v>
      </c>
      <c r="G29" s="6"/>
      <c r="H29" s="13">
        <f>$J$9</f>
        <v>116</v>
      </c>
      <c r="I29" s="15">
        <f t="shared" si="3"/>
        <v>801.92</v>
      </c>
      <c r="J29" s="6"/>
      <c r="K29" s="13">
        <f>$K$9</f>
        <v>116</v>
      </c>
      <c r="L29" s="18">
        <f t="shared" si="4"/>
        <v>-1093.99</v>
      </c>
      <c r="M29" s="18">
        <f t="shared" si="5"/>
        <v>353.93000000000006</v>
      </c>
    </row>
    <row r="30" spans="1:13">
      <c r="A30" s="11">
        <v>44198</v>
      </c>
      <c r="B30" t="s">
        <v>33</v>
      </c>
      <c r="C30" s="1" t="s">
        <v>36</v>
      </c>
      <c r="D30" s="6"/>
      <c r="E30" s="13"/>
      <c r="F30" s="15">
        <f t="shared" si="2"/>
        <v>646</v>
      </c>
      <c r="G30" s="6"/>
      <c r="H30" s="13"/>
      <c r="I30" s="15">
        <f t="shared" si="3"/>
        <v>801.92</v>
      </c>
      <c r="J30" s="6">
        <v>76.900000000000006</v>
      </c>
      <c r="K30" s="13"/>
      <c r="L30" s="18">
        <f t="shared" si="4"/>
        <v>-1170.8900000000001</v>
      </c>
      <c r="M30" s="18">
        <f t="shared" si="5"/>
        <v>277.03000000000009</v>
      </c>
    </row>
    <row r="31" spans="1:13">
      <c r="A31" s="11">
        <v>44203</v>
      </c>
      <c r="B31" t="s">
        <v>32</v>
      </c>
      <c r="C31" s="1" t="s">
        <v>35</v>
      </c>
      <c r="D31" s="6"/>
      <c r="E31" s="13"/>
      <c r="F31" s="15">
        <f t="shared" si="2"/>
        <v>646</v>
      </c>
      <c r="G31" s="6"/>
      <c r="H31" s="13"/>
      <c r="I31" s="15">
        <f t="shared" si="3"/>
        <v>801.92</v>
      </c>
      <c r="J31" s="6">
        <v>632.37</v>
      </c>
      <c r="K31" s="13"/>
      <c r="L31" s="18">
        <f t="shared" si="4"/>
        <v>-1803.2600000000002</v>
      </c>
      <c r="M31" s="18">
        <f t="shared" si="5"/>
        <v>-355.33999999999992</v>
      </c>
    </row>
    <row r="32" spans="1:13">
      <c r="A32" s="11">
        <v>44223</v>
      </c>
      <c r="B32" t="s">
        <v>22</v>
      </c>
      <c r="D32" s="6"/>
      <c r="E32" s="13">
        <f>I$8</f>
        <v>298</v>
      </c>
      <c r="F32" s="15">
        <f t="shared" si="2"/>
        <v>944</v>
      </c>
      <c r="G32" s="6"/>
      <c r="H32" s="13">
        <f>$J$9</f>
        <v>116</v>
      </c>
      <c r="I32" s="15">
        <f t="shared" si="3"/>
        <v>917.92</v>
      </c>
      <c r="J32" s="6"/>
      <c r="K32" s="13">
        <f>$K$9</f>
        <v>116</v>
      </c>
      <c r="L32" s="18">
        <f t="shared" si="4"/>
        <v>-1687.2600000000002</v>
      </c>
      <c r="M32" s="18">
        <f t="shared" si="5"/>
        <v>174.66000000000008</v>
      </c>
    </row>
    <row r="33" spans="1:13">
      <c r="A33" s="11">
        <v>44251</v>
      </c>
      <c r="B33" t="s">
        <v>43</v>
      </c>
      <c r="D33" s="6"/>
      <c r="E33" s="13">
        <f>I$8</f>
        <v>298</v>
      </c>
      <c r="F33" s="15">
        <f t="shared" si="2"/>
        <v>1242</v>
      </c>
      <c r="G33" s="6"/>
      <c r="H33" s="13">
        <f>$J$9</f>
        <v>116</v>
      </c>
      <c r="I33" s="15">
        <f t="shared" si="3"/>
        <v>1033.92</v>
      </c>
      <c r="J33" s="6"/>
      <c r="K33" s="13">
        <f>$K$9</f>
        <v>116</v>
      </c>
      <c r="L33" s="18">
        <f t="shared" si="4"/>
        <v>-1571.2600000000002</v>
      </c>
      <c r="M33" s="18">
        <f t="shared" si="5"/>
        <v>704.66000000000008</v>
      </c>
    </row>
    <row r="34" spans="1:13">
      <c r="A34" s="11">
        <v>44267</v>
      </c>
      <c r="B34" t="s">
        <v>44</v>
      </c>
      <c r="C34" s="1" t="s">
        <v>45</v>
      </c>
      <c r="D34" s="6"/>
      <c r="E34" s="13"/>
      <c r="F34" s="15">
        <f t="shared" si="2"/>
        <v>1242</v>
      </c>
      <c r="G34" s="6">
        <v>6.5</v>
      </c>
      <c r="H34" s="13"/>
      <c r="I34" s="15">
        <f t="shared" si="3"/>
        <v>1027.42</v>
      </c>
      <c r="J34" s="6"/>
      <c r="K34" s="13"/>
      <c r="L34" s="18">
        <f t="shared" si="4"/>
        <v>-1571.2600000000002</v>
      </c>
      <c r="M34" s="18">
        <f t="shared" si="5"/>
        <v>698.16000000000008</v>
      </c>
    </row>
    <row r="35" spans="1:13">
      <c r="A35" s="11">
        <v>44284</v>
      </c>
      <c r="B35" t="s">
        <v>51</v>
      </c>
      <c r="D35" s="6"/>
      <c r="E35" s="13">
        <f>I$8</f>
        <v>298</v>
      </c>
      <c r="F35" s="15">
        <f t="shared" si="2"/>
        <v>1540</v>
      </c>
      <c r="G35" s="6"/>
      <c r="H35" s="13">
        <f>$J$9</f>
        <v>116</v>
      </c>
      <c r="I35" s="15">
        <f t="shared" si="3"/>
        <v>1143.42</v>
      </c>
      <c r="J35" s="6"/>
      <c r="K35" s="13">
        <f>$K$9</f>
        <v>116</v>
      </c>
      <c r="L35" s="18">
        <f t="shared" si="4"/>
        <v>-1455.2600000000002</v>
      </c>
      <c r="M35" s="18">
        <f t="shared" si="5"/>
        <v>1228.1600000000001</v>
      </c>
    </row>
    <row r="36" spans="1:13">
      <c r="A36" s="11">
        <v>44287</v>
      </c>
      <c r="B36" t="s">
        <v>52</v>
      </c>
      <c r="D36" s="6">
        <v>1680</v>
      </c>
      <c r="E36" s="13"/>
      <c r="F36" s="15">
        <f t="shared" si="2"/>
        <v>-140</v>
      </c>
      <c r="G36" s="6"/>
      <c r="H36" s="13"/>
      <c r="I36" s="15">
        <f t="shared" si="3"/>
        <v>1143.42</v>
      </c>
      <c r="J36" s="6"/>
      <c r="K36" s="13"/>
      <c r="L36" s="18">
        <f t="shared" si="4"/>
        <v>-1455.2600000000002</v>
      </c>
      <c r="M36" s="18">
        <f t="shared" si="5"/>
        <v>-451.83999999999992</v>
      </c>
    </row>
    <row r="37" spans="1:13">
      <c r="A37" s="11">
        <v>44291</v>
      </c>
      <c r="B37" t="s">
        <v>53</v>
      </c>
      <c r="D37" s="6"/>
      <c r="E37" s="13"/>
      <c r="F37" s="15">
        <f t="shared" si="2"/>
        <v>-140</v>
      </c>
      <c r="G37" s="6">
        <v>1300</v>
      </c>
      <c r="H37" s="13"/>
      <c r="I37" s="15">
        <f t="shared" si="3"/>
        <v>-156.57999999999993</v>
      </c>
      <c r="J37" s="6"/>
      <c r="K37" s="13">
        <f>G37</f>
        <v>1300</v>
      </c>
      <c r="L37" s="18">
        <f t="shared" si="4"/>
        <v>-155.26000000000022</v>
      </c>
      <c r="M37" s="18">
        <f t="shared" si="5"/>
        <v>-451.83999999999992</v>
      </c>
    </row>
    <row r="38" spans="1:13">
      <c r="D38" s="6"/>
      <c r="E38" s="13"/>
      <c r="F38" s="15" t="str">
        <f t="shared" si="2"/>
        <v/>
      </c>
      <c r="G38" s="6"/>
      <c r="H38" s="13"/>
      <c r="I38" s="15" t="str">
        <f t="shared" si="3"/>
        <v/>
      </c>
      <c r="J38" s="6"/>
      <c r="K38" s="13"/>
      <c r="L38" s="18" t="str">
        <f t="shared" si="4"/>
        <v/>
      </c>
      <c r="M38" s="18" t="str">
        <f t="shared" si="5"/>
        <v/>
      </c>
    </row>
    <row r="39" spans="1:13">
      <c r="D39" s="6"/>
      <c r="E39" s="13"/>
      <c r="F39" s="15" t="str">
        <f t="shared" si="2"/>
        <v/>
      </c>
      <c r="G39" s="6"/>
      <c r="H39" s="13"/>
      <c r="I39" s="15" t="str">
        <f t="shared" si="3"/>
        <v/>
      </c>
      <c r="J39" s="6"/>
      <c r="K39" s="13"/>
      <c r="L39" s="18" t="str">
        <f t="shared" si="4"/>
        <v/>
      </c>
      <c r="M39" s="18" t="str">
        <f t="shared" si="5"/>
        <v/>
      </c>
    </row>
    <row r="40" spans="1:13">
      <c r="D40" s="6"/>
      <c r="E40" s="13"/>
      <c r="F40" s="15" t="str">
        <f t="shared" si="2"/>
        <v/>
      </c>
      <c r="G40" s="6"/>
      <c r="H40" s="13"/>
      <c r="I40" s="15" t="str">
        <f t="shared" si="3"/>
        <v/>
      </c>
      <c r="J40" s="6"/>
      <c r="K40" s="13"/>
      <c r="L40" s="18" t="str">
        <f t="shared" si="4"/>
        <v/>
      </c>
      <c r="M40" s="18" t="str">
        <f t="shared" si="5"/>
        <v/>
      </c>
    </row>
    <row r="41" spans="1:13">
      <c r="D41" s="6"/>
      <c r="E41" s="13"/>
      <c r="F41" s="15" t="str">
        <f t="shared" si="2"/>
        <v/>
      </c>
      <c r="G41" s="6"/>
      <c r="H41" s="13"/>
      <c r="I41" s="15" t="str">
        <f t="shared" si="3"/>
        <v/>
      </c>
      <c r="J41" s="6"/>
      <c r="K41" s="13"/>
      <c r="L41" s="18" t="str">
        <f t="shared" si="4"/>
        <v/>
      </c>
      <c r="M41" s="18" t="str">
        <f t="shared" si="5"/>
        <v/>
      </c>
    </row>
    <row r="42" spans="1:13">
      <c r="D42" s="6"/>
      <c r="E42" s="13"/>
      <c r="F42" s="15" t="str">
        <f t="shared" si="2"/>
        <v/>
      </c>
      <c r="G42" s="6"/>
      <c r="H42" s="13"/>
      <c r="I42" s="15" t="str">
        <f t="shared" si="3"/>
        <v/>
      </c>
      <c r="J42" s="6"/>
      <c r="K42" s="13"/>
      <c r="L42" s="18" t="str">
        <f t="shared" si="4"/>
        <v/>
      </c>
      <c r="M42" s="18" t="str">
        <f t="shared" si="5"/>
        <v/>
      </c>
    </row>
    <row r="43" spans="1:13">
      <c r="D43" s="6"/>
      <c r="E43" s="13"/>
      <c r="F43" s="15" t="str">
        <f t="shared" si="2"/>
        <v/>
      </c>
      <c r="G43" s="6"/>
      <c r="H43" s="13"/>
      <c r="I43" s="15" t="str">
        <f t="shared" si="3"/>
        <v/>
      </c>
      <c r="J43" s="6"/>
      <c r="K43" s="13"/>
      <c r="L43" s="18" t="str">
        <f t="shared" si="4"/>
        <v/>
      </c>
      <c r="M43" s="18" t="str">
        <f t="shared" si="5"/>
        <v/>
      </c>
    </row>
    <row r="44" spans="1:13">
      <c r="D44" s="6"/>
      <c r="E44" s="13"/>
      <c r="F44" s="15" t="str">
        <f t="shared" si="2"/>
        <v/>
      </c>
      <c r="G44" s="6"/>
      <c r="H44" s="13"/>
      <c r="I44" s="15" t="str">
        <f t="shared" si="3"/>
        <v/>
      </c>
      <c r="J44" s="6"/>
      <c r="K44" s="13"/>
      <c r="L44" s="18" t="str">
        <f t="shared" si="4"/>
        <v/>
      </c>
      <c r="M44" s="18" t="str">
        <f t="shared" si="5"/>
        <v/>
      </c>
    </row>
    <row r="45" spans="1:13">
      <c r="D45" s="6"/>
      <c r="E45" s="13"/>
      <c r="F45" s="15" t="str">
        <f t="shared" si="2"/>
        <v/>
      </c>
      <c r="G45" s="6"/>
      <c r="H45" s="13"/>
      <c r="I45" s="15" t="str">
        <f t="shared" si="3"/>
        <v/>
      </c>
      <c r="J45" s="6"/>
      <c r="K45" s="13"/>
      <c r="L45" s="18" t="str">
        <f t="shared" si="4"/>
        <v/>
      </c>
      <c r="M45" s="18" t="str">
        <f t="shared" si="5"/>
        <v/>
      </c>
    </row>
    <row r="46" spans="1:13">
      <c r="D46" s="6"/>
      <c r="E46" s="13"/>
      <c r="F46" s="15" t="str">
        <f t="shared" si="2"/>
        <v/>
      </c>
      <c r="G46" s="6"/>
      <c r="H46" s="13"/>
      <c r="I46" s="15" t="str">
        <f t="shared" si="3"/>
        <v/>
      </c>
      <c r="J46" s="6"/>
      <c r="K46" s="13"/>
      <c r="L46" s="18" t="str">
        <f t="shared" si="4"/>
        <v/>
      </c>
      <c r="M46" s="18" t="str">
        <f t="shared" si="5"/>
        <v/>
      </c>
    </row>
    <row r="47" spans="1:13">
      <c r="D47" s="6"/>
      <c r="E47" s="13"/>
      <c r="F47" s="15" t="str">
        <f t="shared" si="2"/>
        <v/>
      </c>
      <c r="G47" s="6"/>
      <c r="H47" s="13"/>
      <c r="I47" s="15" t="str">
        <f t="shared" si="3"/>
        <v/>
      </c>
      <c r="J47" s="6"/>
      <c r="K47" s="13"/>
      <c r="L47" s="18" t="str">
        <f t="shared" si="4"/>
        <v/>
      </c>
      <c r="M47" s="18" t="str">
        <f t="shared" si="5"/>
        <v/>
      </c>
    </row>
    <row r="48" spans="1:13">
      <c r="D48" s="6"/>
      <c r="E48" s="13"/>
      <c r="F48" s="15" t="str">
        <f t="shared" si="2"/>
        <v/>
      </c>
      <c r="G48" s="6"/>
      <c r="H48" s="13"/>
      <c r="I48" s="15" t="str">
        <f t="shared" si="3"/>
        <v/>
      </c>
      <c r="J48" s="6"/>
      <c r="K48" s="13"/>
      <c r="L48" s="18" t="str">
        <f t="shared" si="4"/>
        <v/>
      </c>
      <c r="M48" s="18" t="str">
        <f t="shared" si="5"/>
        <v/>
      </c>
    </row>
    <row r="49" spans="4:13">
      <c r="D49" s="6"/>
      <c r="E49" s="13"/>
      <c r="F49" s="15" t="str">
        <f t="shared" si="2"/>
        <v/>
      </c>
      <c r="G49" s="6"/>
      <c r="H49" s="13"/>
      <c r="I49" s="15" t="str">
        <f t="shared" si="3"/>
        <v/>
      </c>
      <c r="J49" s="6"/>
      <c r="K49" s="13"/>
      <c r="L49" s="18" t="str">
        <f t="shared" si="4"/>
        <v/>
      </c>
      <c r="M49" s="18" t="str">
        <f t="shared" si="5"/>
        <v/>
      </c>
    </row>
    <row r="50" spans="4:13">
      <c r="D50" s="6"/>
      <c r="E50" s="13"/>
      <c r="F50" s="15" t="str">
        <f t="shared" si="2"/>
        <v/>
      </c>
      <c r="G50" s="6"/>
      <c r="H50" s="13"/>
      <c r="I50" s="15" t="str">
        <f t="shared" si="3"/>
        <v/>
      </c>
      <c r="J50" s="6"/>
      <c r="K50" s="13"/>
      <c r="L50" s="18" t="str">
        <f t="shared" si="4"/>
        <v/>
      </c>
      <c r="M50" s="18" t="str">
        <f t="shared" si="5"/>
        <v/>
      </c>
    </row>
    <row r="51" spans="4:13">
      <c r="D51" s="6"/>
      <c r="E51" s="13"/>
      <c r="F51" s="15" t="str">
        <f t="shared" si="2"/>
        <v/>
      </c>
      <c r="G51" s="6"/>
      <c r="H51" s="13"/>
      <c r="I51" s="15" t="str">
        <f t="shared" si="3"/>
        <v/>
      </c>
      <c r="J51" s="6"/>
      <c r="K51" s="13"/>
      <c r="L51" s="18" t="str">
        <f t="shared" si="4"/>
        <v/>
      </c>
      <c r="M51" s="18" t="str">
        <f t="shared" si="5"/>
        <v/>
      </c>
    </row>
    <row r="52" spans="4:13">
      <c r="D52" s="6"/>
      <c r="E52" s="13"/>
      <c r="F52" s="15" t="str">
        <f t="shared" si="2"/>
        <v/>
      </c>
      <c r="G52" s="6"/>
      <c r="H52" s="13"/>
      <c r="I52" s="15" t="str">
        <f t="shared" si="3"/>
        <v/>
      </c>
      <c r="J52" s="6"/>
      <c r="K52" s="13"/>
      <c r="L52" s="18" t="str">
        <f t="shared" si="4"/>
        <v/>
      </c>
      <c r="M52" s="18" t="str">
        <f t="shared" si="5"/>
        <v/>
      </c>
    </row>
    <row r="53" spans="4:13">
      <c r="D53" s="6"/>
      <c r="E53" s="13"/>
      <c r="F53" s="15" t="str">
        <f t="shared" si="2"/>
        <v/>
      </c>
      <c r="G53" s="6"/>
      <c r="H53" s="13"/>
      <c r="I53" s="15" t="str">
        <f t="shared" si="3"/>
        <v/>
      </c>
      <c r="J53" s="6"/>
      <c r="K53" s="13"/>
      <c r="L53" s="18" t="str">
        <f t="shared" si="4"/>
        <v/>
      </c>
      <c r="M53" s="18" t="str">
        <f t="shared" si="5"/>
        <v/>
      </c>
    </row>
    <row r="54" spans="4:13">
      <c r="D54" s="6"/>
      <c r="E54" s="13"/>
      <c r="F54" s="15" t="str">
        <f t="shared" si="2"/>
        <v/>
      </c>
      <c r="G54" s="6"/>
      <c r="H54" s="13"/>
      <c r="I54" s="15" t="str">
        <f t="shared" si="3"/>
        <v/>
      </c>
      <c r="J54" s="6"/>
      <c r="K54" s="13"/>
      <c r="L54" s="18" t="str">
        <f t="shared" si="4"/>
        <v/>
      </c>
      <c r="M54" s="18" t="str">
        <f t="shared" si="5"/>
        <v/>
      </c>
    </row>
    <row r="55" spans="4:13">
      <c r="D55" s="6"/>
      <c r="E55" s="13"/>
      <c r="F55" s="15" t="str">
        <f t="shared" si="2"/>
        <v/>
      </c>
      <c r="G55" s="6"/>
      <c r="H55" s="13"/>
      <c r="I55" s="15" t="str">
        <f t="shared" si="3"/>
        <v/>
      </c>
      <c r="J55" s="6"/>
      <c r="K55" s="13"/>
      <c r="L55" s="18" t="str">
        <f t="shared" si="4"/>
        <v/>
      </c>
      <c r="M55" s="18" t="str">
        <f t="shared" si="5"/>
        <v/>
      </c>
    </row>
    <row r="56" spans="4:13">
      <c r="D56" s="6"/>
      <c r="E56" s="13"/>
      <c r="F56" s="15" t="str">
        <f t="shared" si="2"/>
        <v/>
      </c>
      <c r="G56" s="6"/>
      <c r="H56" s="13"/>
      <c r="I56" s="15" t="str">
        <f t="shared" si="3"/>
        <v/>
      </c>
      <c r="J56" s="6"/>
      <c r="K56" s="13"/>
      <c r="L56" s="18" t="str">
        <f t="shared" si="4"/>
        <v/>
      </c>
      <c r="M56" s="18" t="str">
        <f t="shared" si="5"/>
        <v/>
      </c>
    </row>
    <row r="57" spans="4:13">
      <c r="D57" s="6"/>
      <c r="E57" s="13"/>
      <c r="F57" s="15" t="str">
        <f t="shared" si="2"/>
        <v/>
      </c>
      <c r="G57" s="6"/>
      <c r="H57" s="13"/>
      <c r="I57" s="15" t="str">
        <f t="shared" si="3"/>
        <v/>
      </c>
      <c r="J57" s="6"/>
      <c r="K57" s="13"/>
      <c r="L57" s="18" t="str">
        <f t="shared" si="4"/>
        <v/>
      </c>
      <c r="M57" s="18" t="str">
        <f t="shared" si="5"/>
        <v/>
      </c>
    </row>
    <row r="58" spans="4:13">
      <c r="D58" s="6"/>
      <c r="E58" s="13"/>
      <c r="F58" s="15" t="str">
        <f t="shared" si="2"/>
        <v/>
      </c>
      <c r="G58" s="6"/>
      <c r="H58" s="13"/>
      <c r="I58" s="15" t="str">
        <f t="shared" si="3"/>
        <v/>
      </c>
      <c r="J58" s="6"/>
      <c r="K58" s="13"/>
      <c r="L58" s="18" t="str">
        <f t="shared" si="4"/>
        <v/>
      </c>
      <c r="M58" s="18" t="str">
        <f t="shared" si="5"/>
        <v/>
      </c>
    </row>
    <row r="59" spans="4:13">
      <c r="D59" s="6"/>
      <c r="E59" s="13"/>
      <c r="F59" s="15" t="str">
        <f t="shared" si="2"/>
        <v/>
      </c>
      <c r="G59" s="6"/>
      <c r="H59" s="13"/>
      <c r="I59" s="15" t="str">
        <f t="shared" si="3"/>
        <v/>
      </c>
      <c r="J59" s="6"/>
      <c r="K59" s="13"/>
      <c r="L59" s="18" t="str">
        <f t="shared" si="4"/>
        <v/>
      </c>
      <c r="M59" s="18" t="str">
        <f t="shared" si="5"/>
        <v/>
      </c>
    </row>
    <row r="60" spans="4:13">
      <c r="D60" s="6"/>
      <c r="E60" s="13"/>
      <c r="F60" s="15" t="str">
        <f t="shared" si="2"/>
        <v/>
      </c>
      <c r="G60" s="6"/>
      <c r="H60" s="13"/>
      <c r="I60" s="15" t="str">
        <f t="shared" si="3"/>
        <v/>
      </c>
      <c r="J60" s="6"/>
      <c r="K60" s="13"/>
      <c r="L60" s="18" t="str">
        <f t="shared" si="4"/>
        <v/>
      </c>
      <c r="M60" s="18" t="str">
        <f t="shared" si="5"/>
        <v/>
      </c>
    </row>
    <row r="61" spans="4:13">
      <c r="D61" s="6"/>
      <c r="E61" s="13"/>
      <c r="F61" s="15" t="str">
        <f t="shared" si="2"/>
        <v/>
      </c>
      <c r="G61" s="6"/>
      <c r="H61" s="13"/>
      <c r="I61" s="15" t="str">
        <f t="shared" si="3"/>
        <v/>
      </c>
      <c r="J61" s="6"/>
      <c r="K61" s="13"/>
      <c r="L61" s="18" t="str">
        <f t="shared" si="4"/>
        <v/>
      </c>
      <c r="M61" s="18" t="str">
        <f t="shared" si="5"/>
        <v/>
      </c>
    </row>
    <row r="62" spans="4:13">
      <c r="D62" s="6"/>
      <c r="E62" s="13"/>
      <c r="F62" s="15" t="str">
        <f t="shared" si="2"/>
        <v/>
      </c>
      <c r="G62" s="6"/>
      <c r="H62" s="13"/>
      <c r="I62" s="15" t="str">
        <f t="shared" si="3"/>
        <v/>
      </c>
      <c r="J62" s="6"/>
      <c r="K62" s="13"/>
      <c r="L62" s="18" t="str">
        <f t="shared" si="4"/>
        <v/>
      </c>
      <c r="M62" s="18" t="str">
        <f t="shared" si="5"/>
        <v/>
      </c>
    </row>
    <row r="63" spans="4:13">
      <c r="D63" s="6"/>
      <c r="E63" s="13"/>
      <c r="F63" s="15" t="str">
        <f t="shared" si="2"/>
        <v/>
      </c>
      <c r="G63" s="6"/>
      <c r="H63" s="13"/>
      <c r="I63" s="15" t="str">
        <f t="shared" si="3"/>
        <v/>
      </c>
      <c r="J63" s="6"/>
      <c r="K63" s="13"/>
      <c r="L63" s="18" t="str">
        <f t="shared" si="4"/>
        <v/>
      </c>
      <c r="M63" s="18" t="str">
        <f t="shared" si="5"/>
        <v/>
      </c>
    </row>
    <row r="64" spans="4:13">
      <c r="D64" s="6"/>
      <c r="E64" s="13"/>
      <c r="F64" s="15" t="str">
        <f t="shared" si="2"/>
        <v/>
      </c>
      <c r="G64" s="6"/>
      <c r="H64" s="13"/>
      <c r="I64" s="15" t="str">
        <f t="shared" si="3"/>
        <v/>
      </c>
      <c r="J64" s="6"/>
      <c r="K64" s="13"/>
      <c r="L64" s="18" t="str">
        <f t="shared" si="4"/>
        <v/>
      </c>
      <c r="M64" s="18" t="str">
        <f t="shared" si="5"/>
        <v/>
      </c>
    </row>
    <row r="65" spans="4:13">
      <c r="D65" s="6"/>
      <c r="E65" s="13"/>
      <c r="F65" s="15" t="str">
        <f t="shared" si="2"/>
        <v/>
      </c>
      <c r="G65" s="6"/>
      <c r="H65" s="13"/>
      <c r="I65" s="15" t="str">
        <f t="shared" si="3"/>
        <v/>
      </c>
      <c r="J65" s="6"/>
      <c r="K65" s="13"/>
      <c r="L65" s="18" t="str">
        <f t="shared" si="4"/>
        <v/>
      </c>
      <c r="M65" s="18" t="str">
        <f t="shared" si="5"/>
        <v/>
      </c>
    </row>
    <row r="66" spans="4:13">
      <c r="D66" s="6"/>
      <c r="E66" s="13"/>
      <c r="F66" s="15" t="str">
        <f t="shared" si="2"/>
        <v/>
      </c>
      <c r="G66" s="6"/>
      <c r="H66" s="13"/>
      <c r="I66" s="15" t="str">
        <f t="shared" si="3"/>
        <v/>
      </c>
      <c r="J66" s="6"/>
      <c r="K66" s="13"/>
      <c r="L66" s="18" t="str">
        <f t="shared" si="4"/>
        <v/>
      </c>
      <c r="M66" s="18" t="str">
        <f t="shared" si="5"/>
        <v/>
      </c>
    </row>
    <row r="67" spans="4:13">
      <c r="D67" s="6"/>
      <c r="E67" s="13"/>
      <c r="F67" s="15" t="str">
        <f t="shared" si="2"/>
        <v/>
      </c>
      <c r="G67" s="6"/>
      <c r="H67" s="13"/>
      <c r="I67" s="15" t="str">
        <f t="shared" si="3"/>
        <v/>
      </c>
      <c r="J67" s="6"/>
      <c r="K67" s="13"/>
      <c r="L67" s="18" t="str">
        <f t="shared" si="4"/>
        <v/>
      </c>
      <c r="M67" s="18" t="str">
        <f t="shared" si="5"/>
        <v/>
      </c>
    </row>
    <row r="68" spans="4:13">
      <c r="D68" s="6"/>
      <c r="E68" s="13"/>
      <c r="F68" s="15" t="str">
        <f t="shared" si="2"/>
        <v/>
      </c>
      <c r="G68" s="6"/>
      <c r="H68" s="13"/>
      <c r="I68" s="15" t="str">
        <f t="shared" si="3"/>
        <v/>
      </c>
      <c r="J68" s="6"/>
      <c r="K68" s="13"/>
      <c r="L68" s="18" t="str">
        <f t="shared" si="4"/>
        <v/>
      </c>
      <c r="M68" s="18" t="str">
        <f t="shared" si="5"/>
        <v/>
      </c>
    </row>
    <row r="69" spans="4:13">
      <c r="D69" s="6"/>
      <c r="E69" s="13"/>
      <c r="F69" s="15" t="str">
        <f t="shared" si="2"/>
        <v/>
      </c>
      <c r="G69" s="6"/>
      <c r="H69" s="13"/>
      <c r="I69" s="15" t="str">
        <f t="shared" si="3"/>
        <v/>
      </c>
      <c r="J69" s="6"/>
      <c r="K69" s="13"/>
      <c r="L69" s="18" t="str">
        <f t="shared" si="4"/>
        <v/>
      </c>
      <c r="M69" s="18" t="str">
        <f t="shared" si="5"/>
        <v/>
      </c>
    </row>
    <row r="70" spans="4:13">
      <c r="D70" s="6"/>
      <c r="E70" s="13"/>
      <c r="F70" s="15" t="str">
        <f t="shared" si="2"/>
        <v/>
      </c>
      <c r="G70" s="6"/>
      <c r="H70" s="13"/>
      <c r="I70" s="15" t="str">
        <f t="shared" si="3"/>
        <v/>
      </c>
      <c r="J70" s="6"/>
      <c r="K70" s="13"/>
      <c r="L70" s="18" t="str">
        <f t="shared" si="4"/>
        <v/>
      </c>
      <c r="M70" s="18" t="str">
        <f t="shared" si="5"/>
        <v/>
      </c>
    </row>
    <row r="71" spans="4:13">
      <c r="D71" s="6"/>
      <c r="E71" s="13"/>
      <c r="F71" s="15" t="str">
        <f t="shared" si="2"/>
        <v/>
      </c>
      <c r="G71" s="6"/>
      <c r="H71" s="13"/>
      <c r="I71" s="15" t="str">
        <f t="shared" si="3"/>
        <v/>
      </c>
      <c r="J71" s="6"/>
      <c r="K71" s="13"/>
      <c r="L71" s="18" t="str">
        <f t="shared" si="4"/>
        <v/>
      </c>
      <c r="M71" s="18" t="str">
        <f t="shared" si="5"/>
        <v/>
      </c>
    </row>
    <row r="72" spans="4:13">
      <c r="D72" s="6"/>
      <c r="E72" s="13"/>
      <c r="F72" s="15" t="str">
        <f t="shared" si="2"/>
        <v/>
      </c>
      <c r="G72" s="6"/>
      <c r="H72" s="13"/>
      <c r="I72" s="15" t="str">
        <f t="shared" si="3"/>
        <v/>
      </c>
      <c r="J72" s="6"/>
      <c r="K72" s="13"/>
      <c r="L72" s="18" t="str">
        <f t="shared" si="4"/>
        <v/>
      </c>
      <c r="M72" s="18" t="str">
        <f t="shared" si="5"/>
        <v/>
      </c>
    </row>
    <row r="73" spans="4:13">
      <c r="D73" s="6"/>
      <c r="E73" s="13"/>
      <c r="F73" s="15" t="str">
        <f t="shared" si="2"/>
        <v/>
      </c>
      <c r="G73" s="6"/>
      <c r="H73" s="13"/>
      <c r="I73" s="15" t="str">
        <f t="shared" si="3"/>
        <v/>
      </c>
      <c r="J73" s="6"/>
      <c r="K73" s="13"/>
      <c r="L73" s="18" t="str">
        <f t="shared" si="4"/>
        <v/>
      </c>
      <c r="M73" s="18" t="str">
        <f t="shared" si="5"/>
        <v/>
      </c>
    </row>
    <row r="74" spans="4:13">
      <c r="D74" s="6"/>
      <c r="E74" s="13"/>
      <c r="F74" s="15" t="str">
        <f t="shared" si="2"/>
        <v/>
      </c>
      <c r="G74" s="6"/>
      <c r="H74" s="13"/>
      <c r="I74" s="15" t="str">
        <f t="shared" si="3"/>
        <v/>
      </c>
      <c r="J74" s="6"/>
      <c r="K74" s="13"/>
      <c r="L74" s="18" t="str">
        <f t="shared" si="4"/>
        <v/>
      </c>
      <c r="M74" s="18" t="str">
        <f t="shared" si="5"/>
        <v/>
      </c>
    </row>
    <row r="75" spans="4:13">
      <c r="D75" s="6"/>
      <c r="E75" s="13"/>
      <c r="F75" s="15" t="str">
        <f t="shared" si="2"/>
        <v/>
      </c>
      <c r="G75" s="6"/>
      <c r="H75" s="13"/>
      <c r="I75" s="15" t="str">
        <f t="shared" si="3"/>
        <v/>
      </c>
      <c r="J75" s="6"/>
      <c r="K75" s="13"/>
      <c r="L75" s="18" t="str">
        <f t="shared" si="4"/>
        <v/>
      </c>
      <c r="M75" s="18" t="str">
        <f t="shared" si="5"/>
        <v/>
      </c>
    </row>
    <row r="76" spans="4:13">
      <c r="D76" s="6"/>
      <c r="E76" s="13"/>
      <c r="F76" s="15" t="str">
        <f t="shared" si="2"/>
        <v/>
      </c>
      <c r="G76" s="6"/>
      <c r="H76" s="13"/>
      <c r="I76" s="15" t="str">
        <f t="shared" si="3"/>
        <v/>
      </c>
      <c r="J76" s="6"/>
      <c r="K76" s="13"/>
      <c r="L76" s="18" t="str">
        <f t="shared" si="4"/>
        <v/>
      </c>
      <c r="M76" s="18" t="str">
        <f t="shared" si="5"/>
        <v/>
      </c>
    </row>
    <row r="77" spans="4:13">
      <c r="D77" s="6"/>
      <c r="E77" s="13"/>
      <c r="F77" s="15" t="str">
        <f t="shared" si="2"/>
        <v/>
      </c>
      <c r="G77" s="6"/>
      <c r="H77" s="13"/>
      <c r="I77" s="15" t="str">
        <f t="shared" si="3"/>
        <v/>
      </c>
      <c r="J77" s="6"/>
      <c r="K77" s="13"/>
      <c r="L77" s="18" t="str">
        <f t="shared" si="4"/>
        <v/>
      </c>
      <c r="M77" s="18" t="str">
        <f t="shared" si="5"/>
        <v/>
      </c>
    </row>
    <row r="78" spans="4:13">
      <c r="D78" s="6"/>
      <c r="E78" s="13"/>
      <c r="F78" s="15" t="str">
        <f t="shared" si="2"/>
        <v/>
      </c>
      <c r="G78" s="6"/>
      <c r="H78" s="13"/>
      <c r="I78" s="15" t="str">
        <f t="shared" si="3"/>
        <v/>
      </c>
      <c r="J78" s="6"/>
      <c r="K78" s="13"/>
      <c r="L78" s="18" t="str">
        <f t="shared" si="4"/>
        <v/>
      </c>
      <c r="M78" s="18" t="str">
        <f t="shared" si="5"/>
        <v/>
      </c>
    </row>
    <row r="79" spans="4:13">
      <c r="D79" s="6"/>
      <c r="E79" s="13"/>
      <c r="F79" s="15" t="str">
        <f t="shared" si="2"/>
        <v/>
      </c>
      <c r="G79" s="6"/>
      <c r="H79" s="13"/>
      <c r="I79" s="15" t="str">
        <f t="shared" si="3"/>
        <v/>
      </c>
      <c r="J79" s="6"/>
      <c r="K79" s="13"/>
      <c r="L79" s="18" t="str">
        <f t="shared" si="4"/>
        <v/>
      </c>
      <c r="M79" s="18" t="str">
        <f t="shared" si="5"/>
        <v/>
      </c>
    </row>
    <row r="80" spans="4:13">
      <c r="D80" s="3"/>
      <c r="F80" s="15" t="str">
        <f t="shared" si="2"/>
        <v/>
      </c>
      <c r="G80" s="3"/>
      <c r="I80" s="15" t="str">
        <f t="shared" si="3"/>
        <v/>
      </c>
      <c r="J80" s="3"/>
      <c r="L80" s="18" t="str">
        <f t="shared" si="4"/>
        <v/>
      </c>
      <c r="M80" s="18" t="str">
        <f t="shared" si="5"/>
        <v/>
      </c>
    </row>
    <row r="81" spans="4:13">
      <c r="D81" s="3"/>
      <c r="F81" s="15" t="str">
        <f t="shared" ref="F81:F98" si="6">IF(AND(NOT(ISBLANK($A81)),ISNUMBER(F80)),F80-D81+E81,"")</f>
        <v/>
      </c>
      <c r="G81" s="3"/>
      <c r="I81" s="15" t="str">
        <f t="shared" ref="I81:I98" si="7">IF(AND(NOT(ISBLANK($A81)),ISNUMBER(I80)),I80-G81+H81,"")</f>
        <v/>
      </c>
      <c r="J81" s="3"/>
      <c r="L81" s="18" t="str">
        <f t="shared" ref="L81:L98" si="8">IF(AND(NOT(ISBLANK($A81)),ISNUMBER(L80)),L80-J81+K81,"")</f>
        <v/>
      </c>
      <c r="M81" s="18" t="str">
        <f t="shared" ref="M81:M98" si="9">IF(AND(NOT(ISBLANK($A81)),ISNUMBER(M80)),M80+E81+H81+K81-D81-G81-J81,"")</f>
        <v/>
      </c>
    </row>
    <row r="82" spans="4:13">
      <c r="D82" s="3"/>
      <c r="F82" s="15" t="str">
        <f t="shared" si="6"/>
        <v/>
      </c>
      <c r="G82" s="3"/>
      <c r="I82" s="15" t="str">
        <f t="shared" si="7"/>
        <v/>
      </c>
      <c r="J82" s="3"/>
      <c r="L82" s="18" t="str">
        <f t="shared" si="8"/>
        <v/>
      </c>
      <c r="M82" s="18" t="str">
        <f t="shared" si="9"/>
        <v/>
      </c>
    </row>
    <row r="83" spans="4:13">
      <c r="D83" s="3"/>
      <c r="F83" s="15" t="str">
        <f t="shared" si="6"/>
        <v/>
      </c>
      <c r="G83" s="3"/>
      <c r="I83" s="15" t="str">
        <f t="shared" si="7"/>
        <v/>
      </c>
      <c r="J83" s="3"/>
      <c r="L83" s="18" t="str">
        <f t="shared" si="8"/>
        <v/>
      </c>
      <c r="M83" s="18" t="str">
        <f t="shared" si="9"/>
        <v/>
      </c>
    </row>
    <row r="84" spans="4:13">
      <c r="D84" s="3"/>
      <c r="F84" s="15" t="str">
        <f t="shared" si="6"/>
        <v/>
      </c>
      <c r="G84" s="3"/>
      <c r="I84" s="15" t="str">
        <f t="shared" si="7"/>
        <v/>
      </c>
      <c r="J84" s="3"/>
      <c r="L84" s="18" t="str">
        <f t="shared" si="8"/>
        <v/>
      </c>
      <c r="M84" s="18" t="str">
        <f t="shared" si="9"/>
        <v/>
      </c>
    </row>
    <row r="85" spans="4:13">
      <c r="D85" s="3"/>
      <c r="F85" s="15" t="str">
        <f t="shared" si="6"/>
        <v/>
      </c>
      <c r="G85" s="3"/>
      <c r="I85" s="15" t="str">
        <f t="shared" si="7"/>
        <v/>
      </c>
      <c r="J85" s="3"/>
      <c r="L85" s="18" t="str">
        <f t="shared" si="8"/>
        <v/>
      </c>
      <c r="M85" s="18" t="str">
        <f t="shared" si="9"/>
        <v/>
      </c>
    </row>
    <row r="86" spans="4:13">
      <c r="D86" s="3"/>
      <c r="F86" s="15" t="str">
        <f t="shared" si="6"/>
        <v/>
      </c>
      <c r="G86" s="3"/>
      <c r="I86" s="15" t="str">
        <f t="shared" si="7"/>
        <v/>
      </c>
      <c r="J86" s="3"/>
      <c r="L86" s="18" t="str">
        <f t="shared" si="8"/>
        <v/>
      </c>
      <c r="M86" s="18" t="str">
        <f t="shared" si="9"/>
        <v/>
      </c>
    </row>
    <row r="87" spans="4:13">
      <c r="D87" s="3"/>
      <c r="F87" s="15" t="str">
        <f t="shared" si="6"/>
        <v/>
      </c>
      <c r="G87" s="3"/>
      <c r="I87" s="15" t="str">
        <f t="shared" si="7"/>
        <v/>
      </c>
      <c r="J87" s="3"/>
      <c r="L87" s="18" t="str">
        <f t="shared" si="8"/>
        <v/>
      </c>
      <c r="M87" s="18" t="str">
        <f t="shared" si="9"/>
        <v/>
      </c>
    </row>
    <row r="88" spans="4:13">
      <c r="D88" s="3"/>
      <c r="F88" s="15" t="str">
        <f t="shared" si="6"/>
        <v/>
      </c>
      <c r="G88" s="3"/>
      <c r="I88" s="15" t="str">
        <f t="shared" si="7"/>
        <v/>
      </c>
      <c r="J88" s="3"/>
      <c r="L88" s="18" t="str">
        <f t="shared" si="8"/>
        <v/>
      </c>
      <c r="M88" s="18" t="str">
        <f t="shared" si="9"/>
        <v/>
      </c>
    </row>
    <row r="89" spans="4:13">
      <c r="D89" s="3"/>
      <c r="F89" s="15" t="str">
        <f t="shared" si="6"/>
        <v/>
      </c>
      <c r="G89" s="3"/>
      <c r="I89" s="15" t="str">
        <f t="shared" si="7"/>
        <v/>
      </c>
      <c r="J89" s="3"/>
      <c r="L89" s="18" t="str">
        <f t="shared" si="8"/>
        <v/>
      </c>
      <c r="M89" s="18" t="str">
        <f t="shared" si="9"/>
        <v/>
      </c>
    </row>
    <row r="90" spans="4:13">
      <c r="D90" s="3"/>
      <c r="F90" s="15" t="str">
        <f t="shared" si="6"/>
        <v/>
      </c>
      <c r="G90" s="3"/>
      <c r="I90" s="15" t="str">
        <f t="shared" si="7"/>
        <v/>
      </c>
      <c r="J90" s="3"/>
      <c r="L90" s="18" t="str">
        <f t="shared" si="8"/>
        <v/>
      </c>
      <c r="M90" s="18" t="str">
        <f t="shared" si="9"/>
        <v/>
      </c>
    </row>
    <row r="91" spans="4:13">
      <c r="D91" s="3"/>
      <c r="F91" s="15" t="str">
        <f t="shared" si="6"/>
        <v/>
      </c>
      <c r="G91" s="3"/>
      <c r="I91" s="15" t="str">
        <f t="shared" si="7"/>
        <v/>
      </c>
      <c r="J91" s="3"/>
      <c r="L91" s="18" t="str">
        <f t="shared" si="8"/>
        <v/>
      </c>
      <c r="M91" s="18" t="str">
        <f t="shared" si="9"/>
        <v/>
      </c>
    </row>
    <row r="92" spans="4:13">
      <c r="D92" s="3"/>
      <c r="F92" s="15" t="str">
        <f t="shared" si="6"/>
        <v/>
      </c>
      <c r="G92" s="3"/>
      <c r="I92" s="15" t="str">
        <f t="shared" si="7"/>
        <v/>
      </c>
      <c r="J92" s="3"/>
      <c r="L92" s="18" t="str">
        <f t="shared" si="8"/>
        <v/>
      </c>
      <c r="M92" s="18" t="str">
        <f t="shared" si="9"/>
        <v/>
      </c>
    </row>
    <row r="93" spans="4:13">
      <c r="D93" s="3"/>
      <c r="F93" s="15" t="str">
        <f t="shared" si="6"/>
        <v/>
      </c>
      <c r="G93" s="3"/>
      <c r="I93" s="15" t="str">
        <f t="shared" si="7"/>
        <v/>
      </c>
      <c r="J93" s="3"/>
      <c r="L93" s="18" t="str">
        <f t="shared" si="8"/>
        <v/>
      </c>
      <c r="M93" s="18" t="str">
        <f t="shared" si="9"/>
        <v/>
      </c>
    </row>
    <row r="94" spans="4:13">
      <c r="D94" s="3"/>
      <c r="F94" s="15" t="str">
        <f t="shared" si="6"/>
        <v/>
      </c>
      <c r="G94" s="3"/>
      <c r="I94" s="15" t="str">
        <f t="shared" si="7"/>
        <v/>
      </c>
      <c r="J94" s="3"/>
      <c r="L94" s="18" t="str">
        <f t="shared" si="8"/>
        <v/>
      </c>
      <c r="M94" s="18" t="str">
        <f t="shared" si="9"/>
        <v/>
      </c>
    </row>
    <row r="95" spans="4:13">
      <c r="D95" s="3"/>
      <c r="F95" s="15" t="str">
        <f t="shared" si="6"/>
        <v/>
      </c>
      <c r="G95" s="3"/>
      <c r="I95" s="15" t="str">
        <f t="shared" si="7"/>
        <v/>
      </c>
      <c r="J95" s="3"/>
      <c r="L95" s="18" t="str">
        <f t="shared" si="8"/>
        <v/>
      </c>
      <c r="M95" s="18" t="str">
        <f t="shared" si="9"/>
        <v/>
      </c>
    </row>
    <row r="96" spans="4:13">
      <c r="D96" s="3"/>
      <c r="F96" s="15" t="str">
        <f t="shared" si="6"/>
        <v/>
      </c>
      <c r="G96" s="3"/>
      <c r="I96" s="15" t="str">
        <f t="shared" si="7"/>
        <v/>
      </c>
      <c r="J96" s="3"/>
      <c r="L96" s="18" t="str">
        <f t="shared" si="8"/>
        <v/>
      </c>
      <c r="M96" s="18" t="str">
        <f t="shared" si="9"/>
        <v/>
      </c>
    </row>
    <row r="97" spans="4:13">
      <c r="D97" s="3"/>
      <c r="F97" s="15" t="str">
        <f t="shared" si="6"/>
        <v/>
      </c>
      <c r="G97" s="3"/>
      <c r="I97" s="15" t="str">
        <f t="shared" si="7"/>
        <v/>
      </c>
      <c r="J97" s="3"/>
      <c r="L97" s="18" t="str">
        <f t="shared" si="8"/>
        <v/>
      </c>
      <c r="M97" s="18" t="str">
        <f t="shared" si="9"/>
        <v/>
      </c>
    </row>
    <row r="98" spans="4:13">
      <c r="D98" s="3"/>
      <c r="F98" s="15" t="str">
        <f t="shared" si="6"/>
        <v/>
      </c>
      <c r="G98" s="3"/>
      <c r="I98" s="15" t="str">
        <f t="shared" si="7"/>
        <v/>
      </c>
      <c r="J98" s="3"/>
      <c r="L98" s="18" t="str">
        <f t="shared" si="8"/>
        <v/>
      </c>
      <c r="M98" s="18" t="str">
        <f t="shared" si="9"/>
        <v/>
      </c>
    </row>
  </sheetData>
  <mergeCells count="14">
    <mergeCell ref="M13:M14"/>
    <mergeCell ref="D13:F13"/>
    <mergeCell ref="G13:I13"/>
    <mergeCell ref="J13:L13"/>
    <mergeCell ref="D6:D7"/>
    <mergeCell ref="E6:E7"/>
    <mergeCell ref="F6:F7"/>
    <mergeCell ref="G6:G7"/>
    <mergeCell ref="I6:K6"/>
    <mergeCell ref="A13:A14"/>
    <mergeCell ref="B13:B14"/>
    <mergeCell ref="C13:C14"/>
    <mergeCell ref="L8:L9"/>
    <mergeCell ref="L6:L7"/>
  </mergeCells>
  <hyperlinks>
    <hyperlink ref="C15" location="'Pot 10-06-20'!A1" display="'Pot 10-06-20'!A1"/>
    <hyperlink ref="C23" location="'Cartes élus 14-11-20'!A1" display="'Cartes élus 14-11-20'!A1"/>
    <hyperlink ref="C24" location="'Entretien 21-11-20'!A1" display="Entretien 21-11-20'"/>
    <hyperlink ref="C26" location="'Colis des anciens 2020'!A1" display="'Colis des anciens 2020'!A1"/>
    <hyperlink ref="C27" location="'Colis des anciens 2020'!A1" display="'Colis des anciens 2020'!A1"/>
    <hyperlink ref="C28" location="'Colis des anciens 2020'!A1" display="'Colis des anciens 2020'!A1"/>
    <hyperlink ref="C31" location="'Colis des anciens 2020'!A1" display="'Colis des anciens 2020'!A1"/>
    <hyperlink ref="C30" location="'Guirlandes 02-01-21'!A1" display="'Guirlandes 02-01-21'!A1"/>
    <hyperlink ref="C34" location="'Clé château d''eau 12-03-21'!A1" display="'Clé château d''eau 12-03-21'!A1"/>
    <hyperlink ref="C18" location="'Plafonnement fuite'!A1" display="'Plafonnement fuite'!A1"/>
  </hyperlink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showGridLines="0" workbookViewId="0"/>
  </sheetViews>
  <sheetFormatPr baseColWidth="10" defaultColWidth="10.7109375"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H19"/>
  <sheetViews>
    <sheetView workbookViewId="0">
      <selection activeCell="A40" sqref="A40"/>
    </sheetView>
  </sheetViews>
  <sheetFormatPr baseColWidth="10" defaultRowHeight="15"/>
  <cols>
    <col min="1" max="1" width="69" customWidth="1"/>
    <col min="2" max="2" width="15.42578125" bestFit="1" customWidth="1"/>
    <col min="4" max="4" width="5.140625" customWidth="1"/>
    <col min="6" max="6" width="15.7109375" customWidth="1"/>
  </cols>
  <sheetData>
    <row r="1" spans="1:8">
      <c r="A1" s="56" t="s">
        <v>56</v>
      </c>
    </row>
    <row r="2" spans="1:8" ht="41.25" customHeight="1">
      <c r="A2" t="s">
        <v>57</v>
      </c>
    </row>
    <row r="3" spans="1:8" ht="141.75" customHeight="1">
      <c r="A3" s="46" t="s">
        <v>58</v>
      </c>
    </row>
    <row r="4" spans="1:8" ht="72" customHeight="1">
      <c r="A4" s="46" t="s">
        <v>59</v>
      </c>
    </row>
    <row r="7" spans="1:8">
      <c r="B7" t="s">
        <v>60</v>
      </c>
      <c r="C7" s="57">
        <v>367</v>
      </c>
    </row>
    <row r="8" spans="1:8">
      <c r="B8" t="s">
        <v>61</v>
      </c>
      <c r="C8" s="57">
        <v>269</v>
      </c>
    </row>
    <row r="9" spans="1:8">
      <c r="B9" t="s">
        <v>62</v>
      </c>
      <c r="C9" s="57">
        <v>284</v>
      </c>
      <c r="E9" s="59" t="s">
        <v>65</v>
      </c>
    </row>
    <row r="10" spans="1:8" ht="15.75" thickBot="1">
      <c r="B10" t="s">
        <v>63</v>
      </c>
      <c r="C10" s="60">
        <f>SUM(C7:C9)</f>
        <v>920</v>
      </c>
      <c r="D10" s="58" t="s">
        <v>64</v>
      </c>
      <c r="E10" s="57">
        <f>ROUND(C10/3,0)</f>
        <v>307</v>
      </c>
    </row>
    <row r="11" spans="1:8" ht="15.75" thickTop="1"/>
    <row r="12" spans="1:8">
      <c r="D12" s="59" t="s">
        <v>66</v>
      </c>
      <c r="E12" s="57">
        <f>E10*2</f>
        <v>614</v>
      </c>
    </row>
    <row r="14" spans="1:8">
      <c r="D14" s="59" t="s">
        <v>67</v>
      </c>
      <c r="E14" s="57">
        <v>1477</v>
      </c>
      <c r="G14" s="59" t="s">
        <v>69</v>
      </c>
      <c r="H14" s="13">
        <v>1.25</v>
      </c>
    </row>
    <row r="15" spans="1:8">
      <c r="G15" s="59" t="s">
        <v>71</v>
      </c>
      <c r="H15" s="13">
        <v>0.38</v>
      </c>
    </row>
    <row r="16" spans="1:8" ht="15.75" thickBot="1">
      <c r="D16" s="59" t="s">
        <v>68</v>
      </c>
      <c r="E16" s="57">
        <f>E14-E12</f>
        <v>863</v>
      </c>
      <c r="G16" s="59" t="s">
        <v>70</v>
      </c>
      <c r="H16" s="61">
        <f>H14+H15</f>
        <v>1.63</v>
      </c>
    </row>
    <row r="17" spans="5:6" ht="15.75" thickTop="1"/>
    <row r="18" spans="5:6" ht="15.75" thickBot="1">
      <c r="E18" s="59" t="s">
        <v>72</v>
      </c>
      <c r="F18" s="62">
        <f>E16*H16</f>
        <v>1406.6899999999998</v>
      </c>
    </row>
    <row r="19" spans="5:6" ht="15.75" thickBot="1">
      <c r="E19" s="63" t="s">
        <v>73</v>
      </c>
      <c r="F19" s="64">
        <f>ROUND(F18,-2)</f>
        <v>1400</v>
      </c>
    </row>
  </sheetData>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dimension ref="A1"/>
  <sheetViews>
    <sheetView showGridLines="0" workbookViewId="0"/>
  </sheetViews>
  <sheetFormatPr baseColWidth="10" defaultColWidth="10.710937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
  <sheetViews>
    <sheetView showGridLines="0" workbookViewId="0"/>
  </sheetViews>
  <sheetFormatPr baseColWidth="10" defaultColWidth="10.710937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
  <sheetViews>
    <sheetView showGridLines="0" zoomScale="43" zoomScaleNormal="43" workbookViewId="0"/>
  </sheetViews>
  <sheetFormatPr baseColWidth="10" defaultColWidth="10.710937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G12:G36"/>
  <sheetViews>
    <sheetView showGridLines="0" topLeftCell="A7" workbookViewId="0">
      <selection activeCell="G12" sqref="G12:G36"/>
    </sheetView>
  </sheetViews>
  <sheetFormatPr baseColWidth="10" defaultColWidth="10.7109375" defaultRowHeight="15"/>
  <cols>
    <col min="7" max="7" width="11.42578125" style="13"/>
  </cols>
  <sheetData>
    <row r="12" spans="7:7">
      <c r="G12" s="14">
        <v>16.8</v>
      </c>
    </row>
    <row r="13" spans="7:7">
      <c r="G13" s="14"/>
    </row>
    <row r="14" spans="7:7">
      <c r="G14" s="14">
        <v>28.01</v>
      </c>
    </row>
    <row r="15" spans="7:7">
      <c r="G15" s="14"/>
    </row>
    <row r="16" spans="7:7">
      <c r="G16" s="14"/>
    </row>
    <row r="17" spans="7:7">
      <c r="G17" s="14">
        <v>39.950000000000003</v>
      </c>
    </row>
    <row r="18" spans="7:7">
      <c r="G18" s="14">
        <v>-19.899999999999999</v>
      </c>
    </row>
    <row r="19" spans="7:7">
      <c r="G19" s="14"/>
    </row>
    <row r="20" spans="7:7">
      <c r="G20" s="14"/>
    </row>
    <row r="21" spans="7:7">
      <c r="G21" s="14">
        <v>23.95</v>
      </c>
    </row>
    <row r="22" spans="7:7">
      <c r="G22" s="14">
        <v>-11.91</v>
      </c>
    </row>
    <row r="23" spans="7:7">
      <c r="G23" s="14"/>
    </row>
    <row r="24" spans="7:7">
      <c r="G24" s="14"/>
    </row>
    <row r="25" spans="7:7">
      <c r="G25" s="14"/>
    </row>
    <row r="26" spans="7:7">
      <c r="G26" s="14"/>
    </row>
    <row r="27" spans="7:7">
      <c r="G27" s="14"/>
    </row>
    <row r="28" spans="7:7">
      <c r="G28" s="14"/>
    </row>
    <row r="29" spans="7:7">
      <c r="G29" s="14"/>
    </row>
    <row r="30" spans="7:7">
      <c r="G30" s="14"/>
    </row>
    <row r="31" spans="7:7">
      <c r="G31" s="14"/>
    </row>
    <row r="32" spans="7:7">
      <c r="G32" s="14"/>
    </row>
    <row r="33" spans="7:7">
      <c r="G33" s="14"/>
    </row>
    <row r="34" spans="7:7">
      <c r="G34" s="14"/>
    </row>
    <row r="35" spans="7:7">
      <c r="G35" s="14"/>
    </row>
    <row r="36" spans="7:7">
      <c r="G36" s="14">
        <f>SUM(G10:G35)</f>
        <v>76.90000000000002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
  <sheetViews>
    <sheetView showGridLines="0" workbookViewId="0"/>
  </sheetViews>
  <sheetFormatPr baseColWidth="10" defaultColWidth="10.7109375" defaultRowHeight="1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1"/>
  <sheetViews>
    <sheetView showGridLines="0" workbookViewId="0">
      <selection activeCell="R9" sqref="R9"/>
    </sheetView>
  </sheetViews>
  <sheetFormatPr baseColWidth="10"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Feuilles de calcul</vt:lpstr>
      </vt:variant>
      <vt:variant>
        <vt:i4>9</vt:i4>
      </vt:variant>
    </vt:vector>
  </HeadingPairs>
  <TitlesOfParts>
    <vt:vector size="9" baseType="lpstr">
      <vt:lpstr>Suivi</vt:lpstr>
      <vt:lpstr>Pot 10-06-20</vt:lpstr>
      <vt:lpstr>Plafonnement fuite</vt:lpstr>
      <vt:lpstr>Cartes élus 14-11-20</vt:lpstr>
      <vt:lpstr>Entretien 21-11-20</vt:lpstr>
      <vt:lpstr>Colis des anciens 2020</vt:lpstr>
      <vt:lpstr>Guirlandes 02-01-21</vt:lpstr>
      <vt:lpstr>Clé château d'eau 12-03-21</vt:lpstr>
      <vt:lpstr>Elagage Dublé</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Jean-Claude</dc:creator>
  <cp:lastModifiedBy>Jean-Claude</cp:lastModifiedBy>
  <dcterms:created xsi:type="dcterms:W3CDTF">2021-02-18T14:02:25Z</dcterms:created>
  <dcterms:modified xsi:type="dcterms:W3CDTF">2021-04-01T20:07:10Z</dcterms:modified>
</cp:coreProperties>
</file>